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95" tabRatio="687" firstSheet="3" activeTab="8"/>
  </bookViews>
  <sheets>
    <sheet name="Прил.1 към реш.396" sheetId="1" r:id="rId1"/>
    <sheet name="Прил.2 към реш.396" sheetId="2" r:id="rId2"/>
    <sheet name="Прил.3 към реш.396" sheetId="3" r:id="rId3"/>
    <sheet name="Прил.4 към реш.396" sheetId="4" r:id="rId4"/>
    <sheet name="Прил.5 към реш.396" sheetId="5" r:id="rId5"/>
    <sheet name="Прил.6 към реш.396" sheetId="6" r:id="rId6"/>
    <sheet name="Прил.7 към реш.396" sheetId="7" r:id="rId7"/>
    <sheet name="Прил.8 към реш.396" sheetId="8" r:id="rId8"/>
    <sheet name="Прил.9 към реш.396" sheetId="9" r:id="rId9"/>
  </sheets>
  <definedNames/>
  <calcPr fullCalcOnLoad="1"/>
</workbook>
</file>

<file path=xl/sharedStrings.xml><?xml version="1.0" encoding="utf-8"?>
<sst xmlns="http://schemas.openxmlformats.org/spreadsheetml/2006/main" count="766" uniqueCount="493">
  <si>
    <t>ПРИЛОЖЕНИЕ № 3</t>
  </si>
  <si>
    <t>СПРАВКА</t>
  </si>
  <si>
    <t>РАЗПОРЕДИТЕЛИ С</t>
  </si>
  <si>
    <t>РЪСТ</t>
  </si>
  <si>
    <t>% НА</t>
  </si>
  <si>
    <t>БЮДЖЕТНИ КРЕДИТИ</t>
  </si>
  <si>
    <t>ПЪРВОНАЧАЛЕН</t>
  </si>
  <si>
    <t>УТОЧНЕН ПЛАН</t>
  </si>
  <si>
    <t>ИЗПЪЛНЕНИЕ</t>
  </si>
  <si>
    <t>НЕРАЗПЛ.</t>
  </si>
  <si>
    <t>ИЗПЪЛН.</t>
  </si>
  <si>
    <t>ОБЩО</t>
  </si>
  <si>
    <t>ДД</t>
  </si>
  <si>
    <t>ДДДМП</t>
  </si>
  <si>
    <t>МД</t>
  </si>
  <si>
    <t>РАЗХ.</t>
  </si>
  <si>
    <t>к.14/к.2</t>
  </si>
  <si>
    <t>к.10/к.2</t>
  </si>
  <si>
    <t>к.10/к.6</t>
  </si>
  <si>
    <t>к.6/к.2</t>
  </si>
  <si>
    <t>1. ОБЩИНСКА АДМИНИСТРАЦИЯ И ДЕЙНОСТИТЕ КЪМ НЕЯ</t>
  </si>
  <si>
    <t xml:space="preserve">    заплати</t>
  </si>
  <si>
    <t xml:space="preserve">    издръжка</t>
  </si>
  <si>
    <t>в т.ч. 90 % субсидия</t>
  </si>
  <si>
    <t xml:space="preserve"> в т.ч. РЕЗЕРВ</t>
  </si>
  <si>
    <t>5.ОУ "Б. КИРО" Ц. ЛИВАДА</t>
  </si>
  <si>
    <t>ВСИЧКО:</t>
  </si>
  <si>
    <t>в т.ч. КАПИТАЛОВИ РАЗХОДИ</t>
  </si>
  <si>
    <t xml:space="preserve">РЕЗЕРВ </t>
  </si>
  <si>
    <t>ОБЩО:</t>
  </si>
  <si>
    <t>ДИРЕКТОР ДИРЕКЦИЯ "МДТБФ":…………………………………</t>
  </si>
  <si>
    <t>КМЕТ:………………………………………</t>
  </si>
  <si>
    <t>ПРИЛОЖЕНИЕ № 1</t>
  </si>
  <si>
    <t xml:space="preserve">% НА </t>
  </si>
  <si>
    <t>НАИМЕНОВАНИЕ НА ПРИХОДИТЕ</t>
  </si>
  <si>
    <t>ПЪРВОНАЧАЛЕН БЮДЖЕТ</t>
  </si>
  <si>
    <t>АКТУАЛИЗИРАН БЮДЖЕТ</t>
  </si>
  <si>
    <t>ВСИЧКО</t>
  </si>
  <si>
    <t>ДЪРЖ.</t>
  </si>
  <si>
    <t>МЕСТНИ</t>
  </si>
  <si>
    <t>ПРИХ.</t>
  </si>
  <si>
    <t>к.11/к.2</t>
  </si>
  <si>
    <t>к.11/к.5</t>
  </si>
  <si>
    <t>к 11/к.8</t>
  </si>
  <si>
    <t>К.8/К.5</t>
  </si>
  <si>
    <t>І. ИМУЩЕСТВЕНИ ДАНЪЦИ И НЕДАНЪЧНИ ПРИХОДИ</t>
  </si>
  <si>
    <t>1. ДАНЪЧНИ ПРИХОДИ</t>
  </si>
  <si>
    <t>1.Б. ИМУЩЕСТВЕНИ ДАНЪЦИ</t>
  </si>
  <si>
    <t>1300 ИМУЩЕСТВЕНИ ДАНЪЦИ</t>
  </si>
  <si>
    <t>1301 ДАНЪК В/У НЕДВИЖ. ИМОТИ</t>
  </si>
  <si>
    <t>1303 ДАНЪК В/У ПРЕВОЗНИТЕ СРЕДСТВА</t>
  </si>
  <si>
    <t>1304 ДАНЪК ПРИ ПРИДОБИВАНЕ НА ИМУЩ. ПО ДАРЕНИЯ И ВЪЗМЕЗДЕН НАЧИН</t>
  </si>
  <si>
    <t>1308 ТУРИСТИЧЕСКИ ДАНЪК</t>
  </si>
  <si>
    <t>2000 ДРУГИ ДАНЪЦИ</t>
  </si>
  <si>
    <t>2. НЕДАНЪЧНИ ПРИХОДИ</t>
  </si>
  <si>
    <t>2400 ПРИХ. И ДОХОДИ ОТ СОБСТВЕНОСТ</t>
  </si>
  <si>
    <t xml:space="preserve">2401 ВНОСКИ ОТ ПРИХ. НА ДЪРЖ. (ОБЩ.) ПРЕДПР. </t>
  </si>
  <si>
    <t>2404 ПРИХОДИ ОТ ПРОДАЖБА НА УСЛУГИ, СТОКИ И ПРОДУКЦИЯ</t>
  </si>
  <si>
    <t>2405 ПРИХОДИ ОТ НАЕМИ НА ИМУЩЕСТВО</t>
  </si>
  <si>
    <t>2406 ПРИХОДИ ОТ НАЕМИ НА ЗЕМЯ</t>
  </si>
  <si>
    <t>2407 ПРИХОДИ ОТ ДИВИДЕНТИ</t>
  </si>
  <si>
    <t>2408 ПРИХОДИ ОТ ЛИХВИ ТЕКУЩИ БАНКОВИ СМЕТКИ</t>
  </si>
  <si>
    <t>2409 ПРИХОДИ ОТ ЛИХВИ ПО СРОЧНИ ДЕПОЗИТИ</t>
  </si>
  <si>
    <t>2700 ОБЩИНСКИ ТАКСИ</t>
  </si>
  <si>
    <t>2701 ЗА ПОЛЗВАНЕ НА ДЕТСКИ ГРАДИНИ И ДР.ПО ОБРАЗ.</t>
  </si>
  <si>
    <t>2702 ЗА ПОЛЗВАНЕ НА ДЕТСКИ ЯСЛИ И ДР.ПО ЗДРАВЕОПАЗВАНЕТО</t>
  </si>
  <si>
    <t>2704 ЗА ПОЛЗВ.НА ДОМАШЕН СОЦИАЛЕН ПАТРОНАЖ И ОБЩ. СОЦИАЛНИ УСЛУГИ</t>
  </si>
  <si>
    <t>2705 ЗА ПОЛЗВАНЕ НА ПАЗАРИ, ТЪРЖИЩА И ДРУГИ</t>
  </si>
  <si>
    <t>2706 ЗА ПОЛ.НА ПОЛУДН.ДЕТСКИ ГРАДИНИ</t>
  </si>
  <si>
    <t>2707 ЗА БИТОВИ ОТПАДЪЦИ</t>
  </si>
  <si>
    <t>2710 ЗА ТЕХНИЧЕСКИ УСЛУГИ</t>
  </si>
  <si>
    <t>2711 ЗА АДМИНИСТРАТИВНИ УСЛУГИ</t>
  </si>
  <si>
    <t>2715 ЗА ОТКУПУВАНЕ НА ГРОБНИ МЕСТА</t>
  </si>
  <si>
    <t>2716 ТУРИСТИЧЕСКИ ТАКСИ</t>
  </si>
  <si>
    <t>2717 ЗА ПРИТЕЖАВАНЕ НА КУЧЕ</t>
  </si>
  <si>
    <t>2729 ДРУГИ ОБЩИНСКИ ТАКСИ</t>
  </si>
  <si>
    <t>2800 ГЛОБИ, САНКЦИИ И НАКАЗАТЕЛНИ ЛИХВИ</t>
  </si>
  <si>
    <t>2802 ГЛОБИ, САНКЦИИ, НЕУСТОЙКИ И ДР.</t>
  </si>
  <si>
    <t>2809 НАКАЗ. ЛИХВИ ЗА ДАНЪЦИ, МИТА И ОС. ВНОСКИ</t>
  </si>
  <si>
    <t>3600 ДРУГИ НЕДАНЪЧНИ ПРИХОДИ</t>
  </si>
  <si>
    <t>3619 ДРУГИ НЕДАНЪЧНИ ПРИХОДИ</t>
  </si>
  <si>
    <t>3700 СЪБРАН И ВНЕСЕН ДДС И ДР. ДАНЪЦИ</t>
  </si>
  <si>
    <t>3701 ВНЕСЕН ДДС</t>
  </si>
  <si>
    <t>3702 ВНЕСЕН ДАНЪК В/У ПРИХОДИ ОТ СТОП. ДЕЙНОСТ НА БЮДЖ. ПРЕДПРИЯТИЯ</t>
  </si>
  <si>
    <t>4000 ПРИХОДИ ОТ ПРОДАЖБА НА ОБЩ. ИМУЩЕСТВО</t>
  </si>
  <si>
    <t>4022 ПОСТЪПЛЕНИЯ ОТ ПРОДАЖБА НА СГРАДИ</t>
  </si>
  <si>
    <t>4025 ПОСТЪПЛЕНИЯ ОТ ПРОДАЖБА НА СТОПАНСКИ ИНВЕНТАР</t>
  </si>
  <si>
    <t>4023 ПОСТЪПЛЕНИЯ ОТ ПРОДАЖБА НА ДР ОБОРУД-НЕ</t>
  </si>
  <si>
    <t>4040 ПОСТЪПЛЕНИЯ ОТ ПРОДАЖБА НА ЗЕМЯ</t>
  </si>
  <si>
    <t xml:space="preserve">4100 ПРИХОДИ ОТ КОНЦЕСИИ </t>
  </si>
  <si>
    <t>4500 ПОМОЩИ, ДАРЕНИЯ И ДР. ОТ СТРАНАТА</t>
  </si>
  <si>
    <t>4501 ДАРЕНИЯ, ПОМОЩИ И ДР. БЕЗВЪЗМ. ПОЛУЧЕНИ СУМИ ОТ СТРАНАТА</t>
  </si>
  <si>
    <t>4600 ПОМОЩИ,ДАРЕНИЯ И ДР. ОТ ЧУЖБ.</t>
  </si>
  <si>
    <t>4610 ТЕКУЩИ ПОМОЩИ И ДАРЕНИЯ ОТ ЕС</t>
  </si>
  <si>
    <t>4670 ДАРЕНИЯ, ПОМ. И ДР. БЕЗВЪЗМ. ПОЛ. СУМИ ОТ ЧУЖБИНА</t>
  </si>
  <si>
    <t>ІІ. ВЗАИМООТНАШЕНИЯ С ЦБ В Т.Ч.</t>
  </si>
  <si>
    <t>3111 ОБЩА ДОПЪЛВАЩА СУБСИДИЯ</t>
  </si>
  <si>
    <t>3112 ИЗРАВНИТЕЛНА СУБСИДИЯ</t>
  </si>
  <si>
    <t>3113 ЦЕЛЕВА СУБИДИЯ ЗА КАПИТАЛОВИ Р-ДИ</t>
  </si>
  <si>
    <t>3118 ДРУГИ ПОЛУЧЕНИ ОТ ОБЩИНИ ЦЕЛЕВИ ТРАНСФЕРИ (СУБВЕНЦИИ) ОТ ЦБ</t>
  </si>
  <si>
    <t>3128 ДРУГИ ПОЛУЧЕНИ ОТ ОБЩИНИ ЦЕЛЕВИ ТРАНСФЕРИ (СУБВЕНЦИИ) ОТ ЦБ</t>
  </si>
  <si>
    <t>3120 ВЪЗСТАНОВЕНИ СУБСИДИИ НА ЦБ /-/</t>
  </si>
  <si>
    <t>3140 ВЪЗСТАНОВ.СУБС.ЗА ЦБ /-/</t>
  </si>
  <si>
    <t>ІІІ. ТРАНСФЕРИ ОТ/ЗА БЮДЖЕТА И СМЕТКИ ЗА 
СРЕДСТВА ОТ ЕС</t>
  </si>
  <si>
    <t>6100 МЕЖДУ БЮДЖЕТНИ СМЕТКИ</t>
  </si>
  <si>
    <t>6101 ПОЛУЧЕНИ ТРАНСФЕРИ</t>
  </si>
  <si>
    <t>6102 ПРЕДОСТАВЕНИ ТРАНСФЕРИ</t>
  </si>
  <si>
    <t>6105 ТРАНСФЕРИ ОТ МТСП ПО ПРОГРАМИ ЗА ОСИГУР. НА ЗАЕТОСТ</t>
  </si>
  <si>
    <t>6200 М/У БЮДЖ. СМЕТКИ И СМЕТКИ ЗА СРЕДСТВА ОТ ЕС</t>
  </si>
  <si>
    <t>6201 ПОЛУЧЕНИ ТРАНСФЕРИ</t>
  </si>
  <si>
    <t>6202 ПРЕДОСТАВЕНИ ТРАНСФЕРИ</t>
  </si>
  <si>
    <t>6400 ТРАНСФЕРИ ОТ/ЗА ПУДООС</t>
  </si>
  <si>
    <t>6401 ПОЛУЧЕНИ ТРАНСФЕРИ</t>
  </si>
  <si>
    <t xml:space="preserve">ІV. ВРЕМЕННИ БЕЗЛИХВЕНИ ЗАЕМИ </t>
  </si>
  <si>
    <t>7600 ВРЕМЕННИ БЕЗЛИХВЕНИ ЗАЕМИ М/У БЮДЖ. СМЕТКИ И СМЕТКИ ЗА СРЕДСТВА ОТ ЕС</t>
  </si>
  <si>
    <t>7621 ПРЕДОСТАВЕНИ ЗАЕМИ</t>
  </si>
  <si>
    <t>7622 ВЪЗСТАНОВЕНИ ЗАЕМИ</t>
  </si>
  <si>
    <t>V. ОПЕРАЦИИ С ФИНАНСОВИ АКТИВИ И ПАСИВИ</t>
  </si>
  <si>
    <t>7201 ПРЕДОСТ.СРЕДСТВА ВРЕМ.ФИН. ПОМОЩ</t>
  </si>
  <si>
    <t>8300 ЗАЕМИ ОТ ДР.БАНКИ И ДР.ЛИЦА В СТР.</t>
  </si>
  <si>
    <t>8800 ВРЕМ.СЪХР.СРЕДСТВА И СРЕДСТВА НА РАЗПОРЕЖДАНЕ</t>
  </si>
  <si>
    <t>8802 СРЕДСТВА НА РАЗПОРЕЖД.ПРЕДОСТ./СЪБР. ОТ/ЗА БЮДЖ.</t>
  </si>
  <si>
    <t>8803 СРЕДСТВА НА РАЗПОРЕЖД.ПРЕДОСТ./СЪБР. ОТ/ЗА
С/ВА ОТ ЕС</t>
  </si>
  <si>
    <t>9339 ДРУГО ФИНАНСИРАНЕ</t>
  </si>
  <si>
    <t>9500 ДЕПОЗИТИ И СРЕДСТВА ПО СМЕТКИ</t>
  </si>
  <si>
    <t>9501 ОСТАТ.ПО С/КИ ОТ ПРЕДХОДНИЯ ПЕРИОД В ЛВ.</t>
  </si>
  <si>
    <t>9502 ОСТАТ.ПО С/КИ ОТ ПРЕДХ.ПЕР.ВАЛ.</t>
  </si>
  <si>
    <t>9502 ОСТАТ.ПО С/КИ РАВНОСТОЙНОСТ ПО ВАЛУТА</t>
  </si>
  <si>
    <t>9507 НАЛ.В ЛВ. ПО С/КИ В КРАЯ НА ПЕИОДА В ЛВ.</t>
  </si>
  <si>
    <t>9508 НАЛ.В ЛВ.ПО С/КИ В КРАЯ НА ПЕР.ВАЛ.</t>
  </si>
  <si>
    <t>9513 ПРЕВОДИ В ПРОЦЕС НА СЕТЪЛМЕНТ</t>
  </si>
  <si>
    <t>9508 НАЛ.В ЛВ. РАВНОСТОЙНОСТ ПО ВАЛУТА</t>
  </si>
  <si>
    <t xml:space="preserve">                                ВСИЧКО :</t>
  </si>
  <si>
    <t>ПРИЛОЖЕНИЕ № 5</t>
  </si>
  <si>
    <t>№ 
по</t>
  </si>
  <si>
    <t>НАИМЕНОВАНИЕ НА ФУНКЦИЯТА</t>
  </si>
  <si>
    <t>ПЪРВОНАЧАЛЕН
БЮДЖЕТ</t>
  </si>
  <si>
    <t>АКТУАЛИЗИРАН 
БЮДЖЕТ</t>
  </si>
  <si>
    <t>%</t>
  </si>
  <si>
    <t>ред</t>
  </si>
  <si>
    <t>К.6/К.3</t>
  </si>
  <si>
    <t>К.6/К.4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</si>
  <si>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</si>
  <si>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</si>
  <si>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</si>
  <si>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</si>
  <si>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СОЦИАЛНО ОСИГУРЯВАНЕ, </t>
  </si>
  <si>
    <t xml:space="preserve">ЖИЛ. СТРОИТЕЛСТВО, БКС И ООС
</t>
  </si>
  <si>
    <t>ПОЧ.ДЕЛО, КУЛТУРА И РЕЛИГ.ДЕЙН.</t>
  </si>
  <si>
    <t>ИКОНОМИЧЕСКИ ДЕЙНОСТИ И УСЛУГИ</t>
  </si>
  <si>
    <t>РАЗХОДИ НЕКЛАСИФ.В ДР.ФУНКЦИИ</t>
  </si>
  <si>
    <t>ВСИЧКО РАЗХОДИ</t>
  </si>
  <si>
    <t>ДИРЕКТОР ДИРЕКЦИЯ "МДТБФ":……………………</t>
  </si>
  <si>
    <t>КМЕТ:………………………………</t>
  </si>
  <si>
    <t xml:space="preserve">                                                             /Д. Мирчева/</t>
  </si>
  <si>
    <t xml:space="preserve">               /инж. М. Семов/</t>
  </si>
  <si>
    <t xml:space="preserve">                                                                 /Д. Мирчева/</t>
  </si>
  <si>
    <t xml:space="preserve">                   /инж. М. Семов/</t>
  </si>
  <si>
    <t xml:space="preserve">                                                                /Д. Мирчева/</t>
  </si>
  <si>
    <t>3601 РЕАЛИЗИРАНИ КУРСОВИ РАЗЛИКИ ОТ ВАЛУТНИ
ОПЕРАЦИИ</t>
  </si>
  <si>
    <t>ПРИЛОЖЕНИЕ № 4</t>
  </si>
  <si>
    <t>ФУНКЦИИ И ДЕЙНОСТИ КЪМ 
ОБЩИНСКА АДМИНИСТРАЦИЯ</t>
  </si>
  <si>
    <t xml:space="preserve">     БЮДЖЕТ 2009 Г.</t>
  </si>
  <si>
    <t>к.17/к.5</t>
  </si>
  <si>
    <t>к.13/к.5</t>
  </si>
  <si>
    <t>к13/к.9</t>
  </si>
  <si>
    <t>ИЗПЪЛН</t>
  </si>
  <si>
    <t>І.ОБЩИ ДЪРЖАВНИ СЛУЖБИ</t>
  </si>
  <si>
    <t>1. СЛУЖБИ И ДЕЙНОСТИ ПО ИЗБОРИТЕ</t>
  </si>
  <si>
    <t xml:space="preserve">2. ОБЩИНСКА АДМИНИСТРАЦИЯ </t>
  </si>
  <si>
    <t>в т.ч. РЕЗЕРВ</t>
  </si>
  <si>
    <t>3. ОБЩИНСКИ СЪВЕТ</t>
  </si>
  <si>
    <t>4. СТАТИСТИЧЕСКИ ИНСТИТУТИ, СЛУЖБИ, 
СОЦИОЛОГИЧЕСКИ ПРОУЧВАНИЯ И АНКЕТИ</t>
  </si>
  <si>
    <t>ІІ.ОТБРАНА И СИГУРНОСТ</t>
  </si>
  <si>
    <t>1. ДРУГИ ДЕЙН. ПО ОТБРАНАТА</t>
  </si>
  <si>
    <t>1. ДРУГИ ДЕЙН. ПО ВЪТР. СИГУРНОСТ</t>
  </si>
  <si>
    <t>2. ОТБРАН.МОБИЛИЗАЦ.ПОДГОТОВКА</t>
  </si>
  <si>
    <t>4. ПРЕВ.ДЕЙН.ЗА НАМАЛ.ВРЕДНИТЕ ПОСЛ. 
ОТ КРИЗИ, БЕДСТВИЯ И АВАРИИ</t>
  </si>
  <si>
    <t>3. ЛИКВ.ПОСЛ.ОТ БЕДСТВИЯ И АВАРИИ</t>
  </si>
  <si>
    <t>ІІІ. ОБРАЗОВАНИЕ</t>
  </si>
  <si>
    <t>1. ОБЩООБРАЗОВАТЕЛНИ УЧИЛИЩА</t>
  </si>
  <si>
    <t>2. ПРОФЕС.УЧИЛ. И ПРОФЕС.ПАРАЛЕЛКИ СОУ</t>
  </si>
  <si>
    <t>3. ОБЩЕЖИТИЯ</t>
  </si>
  <si>
    <t>6. ДРУГИ ДЕЙНОСТИ ПО ОБРАЗОВАНИЕТО</t>
  </si>
  <si>
    <t>ІV.ЗДРАВЕОПАЗВАНЕ</t>
  </si>
  <si>
    <t>1. ОБЩИНСКИ БОЛНИЦИ</t>
  </si>
  <si>
    <t>1. ЗДРАВНИ КАБИНЕТИ</t>
  </si>
  <si>
    <t>2. ДРУГИ ДЕЙН. ПО ЗДРАВЕОПАЗВАНЕТО</t>
  </si>
  <si>
    <t>3. ОБЩИНСКИ БОЛНИЦИ</t>
  </si>
  <si>
    <t>V.СОЦ.ОСИГУР., ПОДПОМ. И ГРИЖИ</t>
  </si>
  <si>
    <t>1. КЛУБОВЕ НА ПЕНСИОНЕРА</t>
  </si>
  <si>
    <t>2. ЦЕНТЪР ЗА ОБЩЕСТВЕНА ПОДКРЕПА</t>
  </si>
  <si>
    <t>3. ПРОГРАМИ ВРЕМЕННА ЗАЕТОСТ</t>
  </si>
  <si>
    <t>4. ПРЕХОДНИ ЖИЛИЩА</t>
  </si>
  <si>
    <t>6. ДНЕВНИ ЦЕНТРОВЕ</t>
  </si>
  <si>
    <t>7. ЗАЩИТЕНИ ЖИЛИЩА</t>
  </si>
  <si>
    <t>8. ДОМОВЕ ЗА ВЪЗРАСТНИ С ПСИХ.РАЗСТР.</t>
  </si>
  <si>
    <t>VІ.ЖИЛ.СТРОИТ., БКС И ОП. ОК.СРЕДА</t>
  </si>
  <si>
    <t>1. ОСВЕТЛЕНИЕ УЛИЦИ И ПЛОЩАДИ</t>
  </si>
  <si>
    <t>2. ИЗГРАЖДАНЕ, РЕМОНТ И ПОДДЪРЖАНЕ
 НА УЛИЧНАТА МРЕЖА</t>
  </si>
  <si>
    <t>3. ДРУГИ ДЕЙН. ПО ЖИЛ. СТРОИТЕЛСТВО</t>
  </si>
  <si>
    <t>4. ОЗЕЛЕНЯВАНЕ</t>
  </si>
  <si>
    <t>4. ЧИСТОТА</t>
  </si>
  <si>
    <t>5. МЕЖДУНАРОДНИ ПРОГРАМИ</t>
  </si>
  <si>
    <t>5. ДРУГИ ДЕЙНОСТИ БЛАГОУСТР. И ООС</t>
  </si>
  <si>
    <t>VІІ.ПОЧ.ДЕЛО,КУЛТУРА И РЕЛИГ.ДЕЙН.</t>
  </si>
  <si>
    <t>1. ФИЗКУЛТУРА И СПОРТ</t>
  </si>
  <si>
    <t>2. МЕЖДУНАРОДНИ ПРОГРАМИ</t>
  </si>
  <si>
    <t>3. ОРКЕСТРИ И АНСАМБЛИ</t>
  </si>
  <si>
    <t>2. ЧИТАЛИЩА</t>
  </si>
  <si>
    <t>3. ИСТОРИЧЕСКИ МУЗЕЙ</t>
  </si>
  <si>
    <t>VІІІ.ИКОНОМ. ДЕЙНОСТИ И УСЛУГИ</t>
  </si>
  <si>
    <t>1. СЕЛСКО, ГОРСКО СТОПАНСТВО</t>
  </si>
  <si>
    <t>2. УПР.,КОНТР.И РЕГ.ДЕЙН.ТРАНСП.И ПЪТ.</t>
  </si>
  <si>
    <t>3. ПОДДЪРЖАНЕ И РЕМОНТ ПЪТИЩА</t>
  </si>
  <si>
    <t>4. ДРУГИ ДЕЙНОСТИ ПО ТРАНСПОРТА</t>
  </si>
  <si>
    <t>5. ДРУГИ ДЕЙНОСТИ ПО ТУРИЗМА</t>
  </si>
  <si>
    <t>6. ДРУГИ ДЕЙНОСТИ ИКОНОМИКА</t>
  </si>
  <si>
    <t>ІХ.РАЗХОДИ НЕКЛАСИФИЦ.В ДР.ФУНКЦИИ</t>
  </si>
  <si>
    <t>1. РАЗХОДИ ЗА ЛИХВИ</t>
  </si>
  <si>
    <t>резерв</t>
  </si>
  <si>
    <t xml:space="preserve">                                         ПРИЛОЖЕНИЕ № 2</t>
  </si>
  <si>
    <t>С П Р А В К А</t>
  </si>
  <si>
    <t>№</t>
  </si>
  <si>
    <t xml:space="preserve">Разпоредител с бюджет </t>
  </si>
  <si>
    <t>Дейности</t>
  </si>
  <si>
    <t xml:space="preserve">по </t>
  </si>
  <si>
    <t>Държ.дейн.</t>
  </si>
  <si>
    <t>Местни дейн.</t>
  </si>
  <si>
    <t>Община Дряново</t>
  </si>
  <si>
    <t>1311 "ЦДГ"</t>
  </si>
  <si>
    <t>ЦДГ с. Ц.ливада</t>
  </si>
  <si>
    <t>1322 "Общообразователни училища"</t>
  </si>
  <si>
    <t>ПГИ "Р. Стоянов" Дряново</t>
  </si>
  <si>
    <t>1326 "Професионални гимназии"</t>
  </si>
  <si>
    <t>ПТГ "Д. Крусев" Дряново</t>
  </si>
  <si>
    <t>1389 "Други дейности по образование"</t>
  </si>
  <si>
    <t>1437 "Училищно здравеопазване"</t>
  </si>
  <si>
    <t>Детски ясли</t>
  </si>
  <si>
    <t>1431 "Детски ясли"</t>
  </si>
  <si>
    <t>1535 "Преходни жилища"</t>
  </si>
  <si>
    <t>1554 "Защитени жилища" - с. Гостилица</t>
  </si>
  <si>
    <t>ДУПУЛ</t>
  </si>
  <si>
    <t>1551 "Дн.център за деца с увреждания"</t>
  </si>
  <si>
    <t>1554 "Защитени жилища" - с. Ц.ливада</t>
  </si>
  <si>
    <t>ДСП</t>
  </si>
  <si>
    <t>1548 "Дневен център за стари хора"</t>
  </si>
  <si>
    <t>ДСП Дряново</t>
  </si>
  <si>
    <t xml:space="preserve">1554 "Защитени жилища" </t>
  </si>
  <si>
    <t>ДСП ЗЖ с. Гостилица</t>
  </si>
  <si>
    <t>Читалище "Развитие"</t>
  </si>
  <si>
    <t>1526 "Център за обществена подкрепа"</t>
  </si>
  <si>
    <t>1541 "Домове за възрастни с увреждания"</t>
  </si>
  <si>
    <t>1713 "Спорт за всички"</t>
  </si>
  <si>
    <t>1738 "Читалища"</t>
  </si>
  <si>
    <t>чужди средства § 88-02</t>
  </si>
  <si>
    <t>проекти ИБСФ</t>
  </si>
  <si>
    <t>2619 "ДД жил.строителство и БКС"</t>
  </si>
  <si>
    <t>Исторически музей</t>
  </si>
  <si>
    <t>3739 "Исторически музей"</t>
  </si>
  <si>
    <t>Всичко:</t>
  </si>
  <si>
    <t>ДИРЕКТОР ДИРЕКЦИЯ "МДТБФ":…………...……               КМЕТ:…………………………</t>
  </si>
  <si>
    <t>1739 "Исторически музей"</t>
  </si>
  <si>
    <t>1589 "Др. служби и дейности по заетостта"</t>
  </si>
  <si>
    <t xml:space="preserve">                                                            /Д. Мирчева/                             /инж. М. Семов/</t>
  </si>
  <si>
    <t>Приложение № 7</t>
  </si>
  <si>
    <t>ИНДИКАТИВЕН РАЗЧЕТ ЗА СМЕТКИТЕ ЗА СРЕДСТВАТА ОТ ЕС В ЛВ.</t>
  </si>
  <si>
    <t>Наименование</t>
  </si>
  <si>
    <t>§</t>
  </si>
  <si>
    <t>в т.ч. от</t>
  </si>
  <si>
    <t xml:space="preserve">Общински </t>
  </si>
  <si>
    <t>ЕС</t>
  </si>
  <si>
    <t>бюджет</t>
  </si>
  <si>
    <t>Приходи</t>
  </si>
  <si>
    <t>І. Трансфери</t>
  </si>
  <si>
    <t>Трансфери м/у бюдж. сметки (+/-)</t>
  </si>
  <si>
    <t>61-00</t>
  </si>
  <si>
    <t>Трансфери м/у бюдж.с/ки и сметки за средства от ЕС (+/-)</t>
  </si>
  <si>
    <t>62-00</t>
  </si>
  <si>
    <t>Трансфери м/у сметки за средства от ЕС (нето)</t>
  </si>
  <si>
    <t>63-00</t>
  </si>
  <si>
    <t>Всичко трансфери:</t>
  </si>
  <si>
    <t>ІІ. Временни безлихвени заеми</t>
  </si>
  <si>
    <t>Получени(предост.) врем.безлихвени заеми от/за ЦБ (+/-)</t>
  </si>
  <si>
    <t>74-00</t>
  </si>
  <si>
    <t xml:space="preserve">  получени заеми (+)</t>
  </si>
  <si>
    <t>74-11</t>
  </si>
  <si>
    <t xml:space="preserve">  погасени заеми (-)</t>
  </si>
  <si>
    <t>74-12</t>
  </si>
  <si>
    <t>Врем.безлихв.заеми м/у бюдж.с/ки и с/ки за срества от ЕС</t>
  </si>
  <si>
    <t>76-00</t>
  </si>
  <si>
    <t>Всичко временни безлихвени заеми:</t>
  </si>
  <si>
    <t>Остатък от предходния период (9501 до 9506) (+)</t>
  </si>
  <si>
    <t>Наличност в края на периода (9507 до 9512) (-)</t>
  </si>
  <si>
    <t>Депозити и средства по сметки (нето) (+/-)</t>
  </si>
  <si>
    <t>95-00</t>
  </si>
  <si>
    <t>Разходи</t>
  </si>
  <si>
    <t>Запл.и възнагр.за перс., нает по тр.и сл.правоотн.</t>
  </si>
  <si>
    <t>01-00</t>
  </si>
  <si>
    <t>Други възнаграждения и плащания за персонал</t>
  </si>
  <si>
    <t>02-00</t>
  </si>
  <si>
    <t>Задължителни осигурителни вноски от работодател</t>
  </si>
  <si>
    <t>05-00</t>
  </si>
  <si>
    <t>Издръжка</t>
  </si>
  <si>
    <t>10-00</t>
  </si>
  <si>
    <t>Придобиване на дълготрайни активи и основен ремонт 
(от §51 до §54)</t>
  </si>
  <si>
    <t>51-54</t>
  </si>
  <si>
    <t>Всичко разходи:</t>
  </si>
  <si>
    <t>ОП "ЧОВЕШКИ РЕСУРСИ"</t>
  </si>
  <si>
    <t>ІІІ.Финансирания</t>
  </si>
  <si>
    <t>Средства на разпореждане</t>
  </si>
  <si>
    <t>88-00</t>
  </si>
  <si>
    <t>Всичко приходи ОП "Човешки ресурси"</t>
  </si>
  <si>
    <t>Функция "Социално осигуряване, подпомагане и грижи""</t>
  </si>
  <si>
    <t>Дейност 2532 "Програми временна заетост"</t>
  </si>
  <si>
    <t>Всичко разходи ОП "Човешки ресурси"</t>
  </si>
  <si>
    <t>3. КУЛТУРНИ ДЕЙНОСТИ 732</t>
  </si>
  <si>
    <t>5. ОБРЕДНИ ДОМОВЕ И ЗАЛИ</t>
  </si>
  <si>
    <t>6. ДРУГИ ДЕЙНОСТИ КУЛТУРА</t>
  </si>
  <si>
    <t>4. РАДИОТРАНСЛАЦИОННИ ВЪЗЛИ 741</t>
  </si>
  <si>
    <t>I.</t>
  </si>
  <si>
    <t>Делегирани от държавата дейности</t>
  </si>
  <si>
    <t xml:space="preserve">Численост
</t>
  </si>
  <si>
    <t>Общи държавни служби</t>
  </si>
  <si>
    <t>1. Общинска адиминистрация</t>
  </si>
  <si>
    <t>II.</t>
  </si>
  <si>
    <t>Отбрана и сигурност/нещатен персонал/</t>
  </si>
  <si>
    <t>1. Дежурни по ПМС 212/1993 г.</t>
  </si>
  <si>
    <t>2. Дежурни по ПМС 351/1997 г.</t>
  </si>
  <si>
    <t>III.</t>
  </si>
  <si>
    <t>Образование</t>
  </si>
  <si>
    <t>1. Други дейности по образование</t>
  </si>
  <si>
    <t>IV.</t>
  </si>
  <si>
    <t>Здравеопазване</t>
  </si>
  <si>
    <t>1. Детски ясли</t>
  </si>
  <si>
    <t>2. Училищно здравеопазване</t>
  </si>
  <si>
    <t>- ПГИ "Рачо Стоянов"</t>
  </si>
  <si>
    <t>V.</t>
  </si>
  <si>
    <t>2. ДУПУЛ</t>
  </si>
  <si>
    <t>- Дневен център за деца и младежи с увреждания</t>
  </si>
  <si>
    <t>- Защитени жилища 2 броя</t>
  </si>
  <si>
    <t>3. Дружество за социално подпомагане</t>
  </si>
  <si>
    <t>- Дневен център за стари хора</t>
  </si>
  <si>
    <t>- Защитени жилище "Нов шанс", кв. "Успех" гр. Дряново</t>
  </si>
  <si>
    <t>- Защитено жилище с. Гостилица</t>
  </si>
  <si>
    <t>4. Център за обществена подкрепа</t>
  </si>
  <si>
    <t xml:space="preserve">VI. </t>
  </si>
  <si>
    <t>Кулутура</t>
  </si>
  <si>
    <t>1. Исторически музей гр. Дряново</t>
  </si>
  <si>
    <t>2. Нещатен персонал в Исторически музей гр. Дряново</t>
  </si>
  <si>
    <t>Директор на Дирекция МДТБФ:                                                          Кмет:</t>
  </si>
  <si>
    <t>Приложение № 9</t>
  </si>
  <si>
    <t>Общинска администрация дофинансирана
със собствени средства</t>
  </si>
  <si>
    <t xml:space="preserve">
1.</t>
  </si>
  <si>
    <t xml:space="preserve">2. </t>
  </si>
  <si>
    <t>Нещатен персонал по ПМС № 66/1996 г.</t>
  </si>
  <si>
    <t>3.</t>
  </si>
  <si>
    <t>Спортна база</t>
  </si>
  <si>
    <t>4.</t>
  </si>
  <si>
    <t>5.</t>
  </si>
  <si>
    <t>Домашен социален патронаж</t>
  </si>
  <si>
    <t>Обредни домове и зали</t>
  </si>
  <si>
    <t xml:space="preserve">
Численост
</t>
  </si>
  <si>
    <t xml:space="preserve">
Годишен
фонд 
работна
заплата
</t>
  </si>
  <si>
    <t xml:space="preserve">Бюджетни организации и дейности, финансирани със собствени
бюджетни средства
</t>
  </si>
  <si>
    <t>Приложение № 8</t>
  </si>
  <si>
    <t>Нещатен персонал в звено "Програми и проекти"</t>
  </si>
  <si>
    <t>1. Комплекс за социални услуги за възрастни хора</t>
  </si>
  <si>
    <t>2. Нещатен персонал в Комплекс за социални услуги</t>
  </si>
  <si>
    <t>3. ПГИ "РАЧО СТОЯНОВ"</t>
  </si>
  <si>
    <t>5. ДЕТСКИ ЯСЛИ</t>
  </si>
  <si>
    <t xml:space="preserve">4. ДГ "ДЕТЕЛИНА" </t>
  </si>
  <si>
    <t>2. СУ "М. РАЙКОВИЧ"</t>
  </si>
  <si>
    <t>8. Комплекс за социални услуги
за възсрастни хора</t>
  </si>
  <si>
    <t>10. ИСТОРИЧЕСКИ МУЗЕЙ</t>
  </si>
  <si>
    <t>8371 ПОЛУЧЕНИ КРАТКОСРОЧЕН ЗАЕМ ОТ СТРАНАТА</t>
  </si>
  <si>
    <t>8381 ПОГАШ. ПО КРАТКОСРОЧЕН ЗАЕМ ОТ СТРАНАТА</t>
  </si>
  <si>
    <t>4. ДГ</t>
  </si>
  <si>
    <t>Дейност 2589 "Други служби и дейности"</t>
  </si>
  <si>
    <t>Функция "Образование"</t>
  </si>
  <si>
    <t>ОП "Развитие на селските райони"</t>
  </si>
  <si>
    <t>Функция "Икономически дейности"</t>
  </si>
  <si>
    <t>Дейност 2827 "Развитие на селските райони"</t>
  </si>
  <si>
    <t>Всичко приходи ОП "Развитие на селските райони"</t>
  </si>
  <si>
    <t>Разходи ОП „Развитие на селските райони"</t>
  </si>
  <si>
    <t>ДГ "Детелина" Дряново</t>
  </si>
  <si>
    <t>СУ "М. Райкович" Дряново</t>
  </si>
  <si>
    <t>КСУВХ Дряново</t>
  </si>
  <si>
    <t>1122 "Общинска администрация"</t>
  </si>
  <si>
    <t>1239 "Други дейности по вътр. сигурност"</t>
  </si>
  <si>
    <t>1282 "Отбранително-мобилизационни 
дейности"</t>
  </si>
  <si>
    <t>2122 "Общинска администрация"</t>
  </si>
  <si>
    <t>2123 "Общински съвет"</t>
  </si>
  <si>
    <t>2623 "Чистота"</t>
  </si>
  <si>
    <t>2745 "Обредни домове и зали"</t>
  </si>
  <si>
    <t>2832 "Служби и дейности по ремонт и 
поддържане на пътищата"</t>
  </si>
  <si>
    <t>ОП "Енергийна ефективност"</t>
  </si>
  <si>
    <t>III. Финансиране</t>
  </si>
  <si>
    <t>ІV. Депозити и средства по сметки</t>
  </si>
  <si>
    <t>Всичко приходи ОП "Енергийна ефективност"</t>
  </si>
  <si>
    <t>Функция "Жилищно стротилество, БКС и ООС"</t>
  </si>
  <si>
    <t>Дейност 2619 "Други дейности по жилищно строителство,
БКС"</t>
  </si>
  <si>
    <t>III. Финасирания</t>
  </si>
  <si>
    <t>1759 "Други дейности по културата"</t>
  </si>
  <si>
    <t>,</t>
  </si>
  <si>
    <t>С П И С Ъ К                приложение № 6</t>
  </si>
  <si>
    <t>Наименование на обекта</t>
  </si>
  <si>
    <t>Стойност /лв./</t>
  </si>
  <si>
    <t>ОБЕКТ</t>
  </si>
  <si>
    <t>СТОЙНОСТ</t>
  </si>
  <si>
    <t>Проектиране паркинг на улица Гурко</t>
  </si>
  <si>
    <t>Проектиране на ВиК с. Геша</t>
  </si>
  <si>
    <t xml:space="preserve">Общо капиталови разходи </t>
  </si>
  <si>
    <r>
      <t>за разходите по разпоредители с бюджетни кредити по бюджет 2017 г</t>
    </r>
    <r>
      <rPr>
        <sz val="12"/>
        <rFont val="Tahoma"/>
        <family val="2"/>
      </rPr>
      <t xml:space="preserve">. </t>
    </r>
    <r>
      <rPr>
        <b/>
        <sz val="12"/>
        <rFont val="Tahoma"/>
        <family val="2"/>
      </rPr>
      <t>и бюджет 2018 г.</t>
    </r>
  </si>
  <si>
    <t>БЮДЖЕТ 2017 г.</t>
  </si>
  <si>
    <t>ПРОЕКТ 2018  г.</t>
  </si>
  <si>
    <t xml:space="preserve"> БЮДЖЕТ 2017 ГОД.</t>
  </si>
  <si>
    <t>ИЗПЪЛНЕНИЕ 31.12.2017 Г.</t>
  </si>
  <si>
    <r>
      <t xml:space="preserve"> </t>
    </r>
    <r>
      <rPr>
        <b/>
        <sz val="11"/>
        <rFont val="Tahoma"/>
        <family val="2"/>
      </rPr>
      <t xml:space="preserve"> ИЗПЪЛНЕНИЕ НА ПРИХОДИТЕ ПО БЮДЖЕТ 2017 ГОДИНА И БЮДЖЕТ 2018 Г.</t>
    </r>
  </si>
  <si>
    <t>ПРОЕКТ 2018 г.</t>
  </si>
  <si>
    <r>
      <t xml:space="preserve"> </t>
    </r>
    <r>
      <rPr>
        <b/>
        <sz val="12"/>
        <rFont val="Arial"/>
        <family val="2"/>
      </rPr>
      <t>ИЗПЪЛНЕНИЕ НА РАЗХОДИТЕ ПО ФУНКЦИИ ПО БЮДЖЕТ 2017 ГОДИНА</t>
    </r>
  </si>
  <si>
    <t xml:space="preserve"> И БЮДЖЕТ 2018 ГОДИНА</t>
  </si>
  <si>
    <t>2017 Г.</t>
  </si>
  <si>
    <t>КЪМ 31.12.2017 Г.</t>
  </si>
  <si>
    <t>ПРОЕКТ 2018 Г.</t>
  </si>
  <si>
    <t xml:space="preserve"> УТОЧНЕН ПЛАН 2017 Г.</t>
  </si>
  <si>
    <t xml:space="preserve">  ИЗПЪЛНЕНИЕ 2017 Г.</t>
  </si>
  <si>
    <t xml:space="preserve">     БЮДЖЕТ 2018 Г.</t>
  </si>
  <si>
    <t>6. ОП "Чисто Дряново"</t>
  </si>
  <si>
    <t xml:space="preserve">3611 ПОЛУЧЕНИ ЗАСТРАХОВАТЕЛНИ ОБЕЗЩЕТЕНИЯ ЗА ДМА </t>
  </si>
  <si>
    <t>0103 ДАНЪК ВЪРХУ ДОХОДИТЕ НА ФИЗ.ЛИЦА ОКОНЧАТЕЛЕН ГОД. /ПАТЕНТЕН/ ДАНЪК</t>
  </si>
  <si>
    <t>1369 "Извънучилищни и извънкласни дейн.</t>
  </si>
  <si>
    <t xml:space="preserve">Преходен  остатък от 2017 г.
</t>
  </si>
  <si>
    <t>за разпределение на преходния остатък от 2017 г.</t>
  </si>
  <si>
    <t>1.</t>
  </si>
  <si>
    <t>2.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</si>
  <si>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</si>
  <si>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</si>
  <si>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</si>
  <si>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</si>
  <si>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</si>
  <si>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</si>
  <si>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</si>
  <si>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</si>
  <si>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</si>
  <si>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</si>
  <si>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</si>
  <si>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</si>
  <si>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</si>
  <si>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</si>
  <si>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за разходите по функции и дейности към Общинска администрация по бюджет 2017 г. и  бюджет 2018 г.</t>
  </si>
  <si>
    <t>5.ДРУГИ ДЕЙНОСТИ ЗА МЛАДЕЖТА</t>
  </si>
  <si>
    <t>Заведения за социални услуги</t>
  </si>
  <si>
    <t>Справка 
за числеността на персонала и средствата за работни запрати за 2018 г.
за делегираните от държавата дейности:</t>
  </si>
  <si>
    <t>Средства
за работна
заплата 
за 2018 г.</t>
  </si>
  <si>
    <t>- СУ "Максим Райкович"</t>
  </si>
  <si>
    <t>- ДГ "Детелина"</t>
  </si>
  <si>
    <t>4. ДНЕВНИ ЦЕНТРОВЕ ЗА СТАРИ ХОРА</t>
  </si>
  <si>
    <t>5. ДНЕВНИ ЦЕНТРОВЕ</t>
  </si>
  <si>
    <t>6. ЗАЩИТЕНИ ЖИЛИЩА</t>
  </si>
  <si>
    <t>7. ДР.СЛУЖБИ И ДЕЙН.ПО СОЦ.ОСИГ.</t>
  </si>
  <si>
    <t>Справка 
за числеността на персонала и средствата за работни заплати за 2018 г.
за местните дейности:</t>
  </si>
  <si>
    <t>ОП "Чисто Дряново"</t>
  </si>
  <si>
    <t>на обекти, предлагани за финансиране през 2018 г. с целева субсидия, собствени бюджетни средства и средства от Оперативни програми от ЕС</t>
  </si>
  <si>
    <t>І. Финансиране с целева субсидия в размер на 666 500 лв.</t>
  </si>
  <si>
    <t>Ремонт на ул. "Шипка" гр. Дряново</t>
  </si>
  <si>
    <t>Ремонт на съществуваща алея в гробищен парк гр. Дряново</t>
  </si>
  <si>
    <t>Облагородяване околоблоково пространвство на ул. "Камен Калчев" 30-32</t>
  </si>
  <si>
    <t>Ремнонт на подход към жилищна сграда на ул. "Шипка" 56 гр. Дряново</t>
  </si>
  <si>
    <t>Ремонт на улица към гробищен парк с. Керека</t>
  </si>
  <si>
    <t>Изграждане на паркинг на ул. "Шипка" 73</t>
  </si>
  <si>
    <t>Ремонт на път GAB 3144/III-303- Керека - Дряново- Туркинча - Катранджии-
Соколово - Маноя</t>
  </si>
  <si>
    <t>Проектиране и изпълнение на стълби към храм "Свети Никола" гр. Дряново</t>
  </si>
  <si>
    <t>Ремонт на сграда лечебница - КБ</t>
  </si>
  <si>
    <t>Възстановяване покрив на кметство с. Ганчовец</t>
  </si>
  <si>
    <t>Проект и монтаж на козирка на Поликлинка гр. Дряново</t>
  </si>
  <si>
    <t>Изработка на общ устройствен план на гр. Дряново</t>
  </si>
  <si>
    <t>ІІ. Капиталови разходи, финансирани от приходи по § 40-00  - постъпления от продажба на общински нефинансови активи в размер на 50 300  лв.</t>
  </si>
  <si>
    <t>Ремонт на улица в с. Караиванца</t>
  </si>
  <si>
    <t>Цифровизация на планове на с. Царева ливада</t>
  </si>
  <si>
    <t>Закупуване на дигитайзер - работна станция за рентген гр. Дряново</t>
  </si>
  <si>
    <t>Изработване на макет - Исторически музей</t>
  </si>
  <si>
    <t>Придобиване на стопавски инвентар/стерилизатор/ - детска градина</t>
  </si>
  <si>
    <t>Закупуване на миялна машина СУ"М.Райкович"</t>
  </si>
  <si>
    <t>Закупуване на два броя климатични системи СУ"Максим Райкович"</t>
  </si>
  <si>
    <t>ІII. Капиталови разходи, финансирани от собствени приходи размер на 56 335 лв.</t>
  </si>
  <si>
    <t>Дейност 1311 "Детски градини"</t>
  </si>
  <si>
    <t>Дейност 1322 "Общообразователни училища"</t>
  </si>
  <si>
    <t>Текущи трансфери, обезщетения и помощи за домакинства</t>
  </si>
  <si>
    <t>42-00</t>
  </si>
  <si>
    <t>Дейност 2550 "Центрове за социална рехабилитация 
и ингергация"</t>
  </si>
  <si>
    <t xml:space="preserve">                                                                   /Д. Мирчева/                                         /инж. М. Семов/</t>
  </si>
  <si>
    <t xml:space="preserve">                                                          /Д. Мирчева/                                               /инж. М. Семов/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</si>
</sst>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2"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Tahoma"/>
      <family val="2"/>
    </font>
    <font>
      <i/>
      <sz val="10"/>
      <name val="Tahom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2" fillId="0" borderId="0">
      <alignment/>
      <protection/>
    </xf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7" borderId="2" applyNumberFormat="0" applyAlignment="0" applyProtection="0"/>
    <xf numFmtId="0" fontId="40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21" borderId="2" applyNumberFormat="0" applyAlignment="0" applyProtection="0"/>
    <xf numFmtId="0" fontId="47" fillId="22" borderId="7" applyNumberFormat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17" fillId="0" borderId="9" applyNumberFormat="0" applyFill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14" xfId="0" applyFont="1" applyBorder="1" applyAlignment="1">
      <alignment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24" borderId="12" xfId="0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24" borderId="12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24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7" fillId="24" borderId="12" xfId="0" applyFont="1" applyFill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24" borderId="12" xfId="0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6" fillId="0" borderId="12" xfId="0" applyFont="1" applyBorder="1" applyAlignment="1">
      <alignment/>
    </xf>
    <xf numFmtId="0" fontId="1" fillId="2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/>
    </xf>
    <xf numFmtId="0" fontId="17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21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 wrapText="1"/>
    </xf>
    <xf numFmtId="49" fontId="0" fillId="0" borderId="12" xfId="0" applyNumberFormat="1" applyBorder="1" applyAlignment="1">
      <alignment/>
    </xf>
    <xf numFmtId="49" fontId="17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7" fillId="0" borderId="12" xfId="0" applyFont="1" applyBorder="1" applyAlignment="1">
      <alignment horizontal="right"/>
    </xf>
    <xf numFmtId="0" fontId="0" fillId="24" borderId="11" xfId="0" applyFill="1" applyBorder="1" applyAlignment="1">
      <alignment/>
    </xf>
    <xf numFmtId="0" fontId="17" fillId="24" borderId="12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Fill="1" applyBorder="1" applyAlignment="1">
      <alignment/>
    </xf>
    <xf numFmtId="0" fontId="2" fillId="0" borderId="12" xfId="0" applyFont="1" applyBorder="1" applyAlignment="1">
      <alignment horizontal="left" wrapText="1"/>
    </xf>
    <xf numFmtId="0" fontId="0" fillId="24" borderId="13" xfId="0" applyFill="1" applyBorder="1" applyAlignment="1">
      <alignment/>
    </xf>
    <xf numFmtId="0" fontId="0" fillId="0" borderId="12" xfId="0" applyFill="1" applyBorder="1" applyAlignment="1">
      <alignment wrapText="1"/>
    </xf>
    <xf numFmtId="0" fontId="17" fillId="0" borderId="11" xfId="0" applyFont="1" applyBorder="1" applyAlignment="1">
      <alignment horizontal="right"/>
    </xf>
    <xf numFmtId="0" fontId="17" fillId="0" borderId="11" xfId="0" applyFont="1" applyBorder="1" applyAlignment="1">
      <alignment/>
    </xf>
    <xf numFmtId="0" fontId="17" fillId="24" borderId="11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11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2" xfId="0" applyFill="1" applyBorder="1" applyAlignment="1">
      <alignment horizontal="right"/>
    </xf>
    <xf numFmtId="0" fontId="18" fillId="0" borderId="12" xfId="0" applyFont="1" applyFill="1" applyBorder="1" applyAlignment="1">
      <alignment wrapText="1"/>
    </xf>
    <xf numFmtId="49" fontId="12" fillId="0" borderId="12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0" fontId="17" fillId="0" borderId="12" xfId="0" applyFont="1" applyFill="1" applyBorder="1" applyAlignment="1">
      <alignment/>
    </xf>
    <xf numFmtId="0" fontId="2" fillId="0" borderId="19" xfId="0" applyFont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1" fillId="21" borderId="24" xfId="0" applyFont="1" applyFill="1" applyBorder="1" applyAlignment="1">
      <alignment horizontal="center" vertical="center"/>
    </xf>
    <xf numFmtId="0" fontId="21" fillId="21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8" fillId="0" borderId="26" xfId="0" applyFont="1" applyBorder="1" applyAlignment="1">
      <alignment/>
    </xf>
    <xf numFmtId="0" fontId="28" fillId="0" borderId="24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1" fillId="0" borderId="28" xfId="0" applyFont="1" applyBorder="1" applyAlignment="1">
      <alignment/>
    </xf>
    <xf numFmtId="0" fontId="29" fillId="4" borderId="29" xfId="0" applyFont="1" applyFill="1" applyBorder="1" applyAlignment="1">
      <alignment horizontal="left"/>
    </xf>
    <xf numFmtId="0" fontId="30" fillId="4" borderId="30" xfId="0" applyFont="1" applyFill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12" xfId="0" applyFont="1" applyBorder="1" applyAlignment="1">
      <alignment/>
    </xf>
    <xf numFmtId="3" fontId="31" fillId="0" borderId="32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31" fillId="0" borderId="12" xfId="0" applyFont="1" applyFill="1" applyBorder="1" applyAlignment="1">
      <alignment/>
    </xf>
    <xf numFmtId="3" fontId="31" fillId="0" borderId="32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10" xfId="0" applyFont="1" applyBorder="1" applyAlignment="1">
      <alignment/>
    </xf>
    <xf numFmtId="3" fontId="32" fillId="0" borderId="34" xfId="0" applyNumberFormat="1" applyFont="1" applyBorder="1" applyAlignment="1">
      <alignment/>
    </xf>
    <xf numFmtId="0" fontId="22" fillId="0" borderId="28" xfId="0" applyFont="1" applyBorder="1" applyAlignment="1">
      <alignment horizontal="center"/>
    </xf>
    <xf numFmtId="0" fontId="22" fillId="0" borderId="31" xfId="0" applyFont="1" applyBorder="1" applyAlignment="1">
      <alignment/>
    </xf>
    <xf numFmtId="0" fontId="22" fillId="0" borderId="12" xfId="0" applyFont="1" applyFill="1" applyBorder="1" applyAlignment="1">
      <alignment horizontal="left" wrapText="1"/>
    </xf>
    <xf numFmtId="3" fontId="22" fillId="0" borderId="32" xfId="0" applyNumberFormat="1" applyFont="1" applyFill="1" applyBorder="1" applyAlignment="1">
      <alignment/>
    </xf>
    <xf numFmtId="0" fontId="22" fillId="0" borderId="35" xfId="0" applyFont="1" applyBorder="1" applyAlignment="1">
      <alignment/>
    </xf>
    <xf numFmtId="0" fontId="21" fillId="0" borderId="36" xfId="0" applyFont="1" applyFill="1" applyBorder="1" applyAlignment="1">
      <alignment horizontal="right"/>
    </xf>
    <xf numFmtId="3" fontId="26" fillId="0" borderId="37" xfId="0" applyNumberFormat="1" applyFont="1" applyFill="1" applyBorder="1" applyAlignment="1">
      <alignment/>
    </xf>
    <xf numFmtId="0" fontId="22" fillId="0" borderId="38" xfId="0" applyFont="1" applyBorder="1" applyAlignment="1">
      <alignment/>
    </xf>
    <xf numFmtId="0" fontId="22" fillId="0" borderId="12" xfId="0" applyFont="1" applyFill="1" applyBorder="1" applyAlignment="1">
      <alignment wrapText="1"/>
    </xf>
    <xf numFmtId="0" fontId="22" fillId="0" borderId="3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9" xfId="0" applyFont="1" applyBorder="1" applyAlignment="1">
      <alignment/>
    </xf>
    <xf numFmtId="0" fontId="22" fillId="0" borderId="40" xfId="0" applyFont="1" applyFill="1" applyBorder="1" applyAlignment="1">
      <alignment/>
    </xf>
    <xf numFmtId="3" fontId="33" fillId="0" borderId="4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24" borderId="14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1" fillId="0" borderId="12" xfId="0" applyFont="1" applyFill="1" applyBorder="1" applyAlignment="1">
      <alignment wrapText="1"/>
    </xf>
    <xf numFmtId="0" fontId="22" fillId="0" borderId="33" xfId="0" applyFont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34" xfId="0" applyNumberFormat="1" applyFont="1" applyFill="1" applyBorder="1" applyAlignment="1">
      <alignment/>
    </xf>
    <xf numFmtId="0" fontId="17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9" fillId="4" borderId="11" xfId="0" applyFont="1" applyFill="1" applyBorder="1" applyAlignment="1">
      <alignment horizontal="left" vertical="top" wrapText="1"/>
    </xf>
    <xf numFmtId="0" fontId="29" fillId="4" borderId="42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left" vertical="top" wrapText="1"/>
    </xf>
    <xf numFmtId="0" fontId="29" fillId="4" borderId="3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18" customWidth="1"/>
    <col min="2" max="2" width="10.57421875" style="36" customWidth="1"/>
    <col min="3" max="3" width="8.28125" style="36" customWidth="1"/>
    <col min="4" max="4" width="10.28125" style="36" customWidth="1"/>
    <col min="5" max="5" width="11.140625" style="36" customWidth="1"/>
    <col min="6" max="6" width="8.00390625" style="36" customWidth="1"/>
    <col min="7" max="7" width="9.28125" style="36" customWidth="1"/>
    <col min="8" max="8" width="10.28125" style="36" customWidth="1"/>
    <col min="9" max="9" width="8.421875" style="36" customWidth="1"/>
    <col min="10" max="10" width="8.7109375" style="36" customWidth="1"/>
    <col min="11" max="11" width="9.421875" style="36" customWidth="1"/>
    <col min="12" max="12" width="8.00390625" style="36" customWidth="1"/>
    <col min="13" max="14" width="8.28125" style="36" customWidth="1"/>
    <col min="15" max="15" width="8.140625" style="36" customWidth="1"/>
    <col min="16" max="16" width="10.8515625" style="36" customWidth="1"/>
    <col min="17" max="17" width="9.57421875" style="36" hidden="1" customWidth="1"/>
    <col min="18" max="16384" width="9.140625" style="36" customWidth="1"/>
  </cols>
  <sheetData>
    <row r="1" ht="14.25">
      <c r="M1" s="36" t="s">
        <v>32</v>
      </c>
    </row>
    <row r="2" spans="1:16" s="135" customFormat="1" ht="21.75" customHeight="1">
      <c r="A2" s="262" t="s">
        <v>418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</row>
    <row r="3" spans="1:16" s="135" customFormat="1" ht="14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5" spans="1:17" ht="14.25">
      <c r="A5" s="136"/>
      <c r="B5" s="263" t="s">
        <v>416</v>
      </c>
      <c r="C5" s="263"/>
      <c r="D5" s="263"/>
      <c r="E5" s="263"/>
      <c r="F5" s="263"/>
      <c r="G5" s="263"/>
      <c r="H5" s="264"/>
      <c r="I5" s="264"/>
      <c r="J5" s="264"/>
      <c r="K5" s="265" t="s">
        <v>419</v>
      </c>
      <c r="L5" s="264"/>
      <c r="M5" s="266"/>
      <c r="N5" s="137" t="s">
        <v>3</v>
      </c>
      <c r="O5" s="137" t="s">
        <v>3</v>
      </c>
      <c r="P5" s="137" t="s">
        <v>3</v>
      </c>
      <c r="Q5" s="37" t="s">
        <v>33</v>
      </c>
    </row>
    <row r="6" spans="1:17" ht="12.75" customHeight="1">
      <c r="A6" s="138" t="s">
        <v>34</v>
      </c>
      <c r="B6" s="267" t="s">
        <v>35</v>
      </c>
      <c r="C6" s="268"/>
      <c r="D6" s="269"/>
      <c r="E6" s="270" t="s">
        <v>36</v>
      </c>
      <c r="F6" s="271"/>
      <c r="G6" s="272"/>
      <c r="H6" s="273" t="s">
        <v>417</v>
      </c>
      <c r="I6" s="263"/>
      <c r="J6" s="274"/>
      <c r="K6" s="139" t="s">
        <v>37</v>
      </c>
      <c r="L6" s="140" t="s">
        <v>38</v>
      </c>
      <c r="M6" s="141" t="s">
        <v>39</v>
      </c>
      <c r="N6" s="127"/>
      <c r="O6" s="142"/>
      <c r="P6" s="25"/>
      <c r="Q6" s="143" t="s">
        <v>10</v>
      </c>
    </row>
    <row r="7" spans="1:17" ht="16.5" customHeight="1">
      <c r="A7" s="144"/>
      <c r="B7" s="145" t="s">
        <v>37</v>
      </c>
      <c r="C7" s="140" t="s">
        <v>38</v>
      </c>
      <c r="D7" s="146" t="s">
        <v>39</v>
      </c>
      <c r="E7" s="147" t="s">
        <v>37</v>
      </c>
      <c r="F7" s="148" t="s">
        <v>38</v>
      </c>
      <c r="G7" s="149" t="s">
        <v>39</v>
      </c>
      <c r="H7" s="150" t="s">
        <v>37</v>
      </c>
      <c r="I7" s="43" t="s">
        <v>38</v>
      </c>
      <c r="J7" s="151" t="s">
        <v>39</v>
      </c>
      <c r="K7" s="152"/>
      <c r="L7" s="151" t="s">
        <v>40</v>
      </c>
      <c r="M7" s="153" t="s">
        <v>40</v>
      </c>
      <c r="N7" s="153" t="s">
        <v>41</v>
      </c>
      <c r="O7" s="153" t="s">
        <v>42</v>
      </c>
      <c r="P7" s="153" t="s">
        <v>43</v>
      </c>
      <c r="Q7" s="40" t="s">
        <v>44</v>
      </c>
    </row>
    <row r="8" spans="1:17" ht="14.25">
      <c r="A8" s="154">
        <v>1</v>
      </c>
      <c r="B8" s="155">
        <v>2</v>
      </c>
      <c r="C8" s="155">
        <v>3</v>
      </c>
      <c r="D8" s="155">
        <v>4</v>
      </c>
      <c r="E8" s="156">
        <v>5</v>
      </c>
      <c r="F8" s="156">
        <v>6</v>
      </c>
      <c r="G8" s="156">
        <v>7</v>
      </c>
      <c r="H8" s="152">
        <v>8</v>
      </c>
      <c r="I8" s="152">
        <v>9</v>
      </c>
      <c r="J8" s="152">
        <v>10</v>
      </c>
      <c r="K8" s="155">
        <v>11</v>
      </c>
      <c r="L8" s="152">
        <v>12</v>
      </c>
      <c r="M8" s="155">
        <v>13</v>
      </c>
      <c r="N8" s="155">
        <v>14</v>
      </c>
      <c r="O8" s="155">
        <v>15</v>
      </c>
      <c r="P8" s="155">
        <v>16</v>
      </c>
      <c r="Q8" s="155">
        <v>11</v>
      </c>
    </row>
    <row r="9" spans="1:17" s="161" customFormat="1" ht="20.25" customHeight="1">
      <c r="A9" s="157" t="s">
        <v>45</v>
      </c>
      <c r="B9" s="158">
        <f>B10+B19</f>
        <v>1558007</v>
      </c>
      <c r="C9" s="158">
        <f>C12+C19+C11</f>
        <v>8500</v>
      </c>
      <c r="D9" s="158">
        <f>D12+D11+D19</f>
        <v>1549507</v>
      </c>
      <c r="E9" s="159">
        <f aca="true" t="shared" si="0" ref="E9:K9">E10+E19</f>
        <v>1714988</v>
      </c>
      <c r="F9" s="159">
        <f t="shared" si="0"/>
        <v>11508</v>
      </c>
      <c r="G9" s="159">
        <f t="shared" si="0"/>
        <v>1703480</v>
      </c>
      <c r="H9" s="158">
        <f t="shared" si="0"/>
        <v>1679814</v>
      </c>
      <c r="I9" s="158">
        <f t="shared" si="0"/>
        <v>10358</v>
      </c>
      <c r="J9" s="158">
        <f t="shared" si="0"/>
        <v>1669456</v>
      </c>
      <c r="K9" s="158">
        <f t="shared" si="0"/>
        <v>1546445</v>
      </c>
      <c r="L9" s="158">
        <f>L10+L19</f>
        <v>7500</v>
      </c>
      <c r="M9" s="158">
        <f>M10+M19</f>
        <v>1538945</v>
      </c>
      <c r="N9" s="160">
        <f aca="true" t="shared" si="1" ref="N9:N26">K9/B9*100</f>
        <v>99.2578980710613</v>
      </c>
      <c r="O9" s="160">
        <f>K9/E9*100</f>
        <v>90.17235106018234</v>
      </c>
      <c r="P9" s="160">
        <f>K9/H9*100</f>
        <v>92.06049003044384</v>
      </c>
      <c r="Q9" s="160">
        <f>H9/E9*100</f>
        <v>97.949023550019</v>
      </c>
    </row>
    <row r="10" spans="1:17" s="161" customFormat="1" ht="12.75" customHeight="1">
      <c r="A10" s="157" t="s">
        <v>46</v>
      </c>
      <c r="B10" s="158">
        <f>B11+B12</f>
        <v>504707</v>
      </c>
      <c r="C10" s="158">
        <f aca="true" t="shared" si="2" ref="C10:M10">C11+C12</f>
        <v>0</v>
      </c>
      <c r="D10" s="158">
        <f t="shared" si="2"/>
        <v>504707</v>
      </c>
      <c r="E10" s="159">
        <f t="shared" si="2"/>
        <v>524207</v>
      </c>
      <c r="F10" s="159">
        <f t="shared" si="2"/>
        <v>0</v>
      </c>
      <c r="G10" s="159">
        <f t="shared" si="2"/>
        <v>524207</v>
      </c>
      <c r="H10" s="158">
        <f t="shared" si="2"/>
        <v>549565</v>
      </c>
      <c r="I10" s="158">
        <f t="shared" si="2"/>
        <v>0</v>
      </c>
      <c r="J10" s="158">
        <f t="shared" si="2"/>
        <v>549565</v>
      </c>
      <c r="K10" s="158">
        <f t="shared" si="2"/>
        <v>503700</v>
      </c>
      <c r="L10" s="162"/>
      <c r="M10" s="158">
        <f t="shared" si="2"/>
        <v>503700</v>
      </c>
      <c r="N10" s="160">
        <f>K10/B10*100</f>
        <v>99.80047829730914</v>
      </c>
      <c r="O10" s="160">
        <f>K10/E10*100</f>
        <v>96.08799577266232</v>
      </c>
      <c r="P10" s="160">
        <f>K10/H10*100</f>
        <v>91.6543084075587</v>
      </c>
      <c r="Q10" s="160">
        <f aca="true" t="shared" si="3" ref="Q10:Q75">H10/E10*100</f>
        <v>104.8374020186682</v>
      </c>
    </row>
    <row r="11" spans="1:17" s="166" customFormat="1" ht="23.25">
      <c r="A11" s="163" t="s">
        <v>430</v>
      </c>
      <c r="B11" s="162">
        <f>C11+D11</f>
        <v>18700</v>
      </c>
      <c r="C11" s="162"/>
      <c r="D11" s="162">
        <v>18700</v>
      </c>
      <c r="E11" s="159">
        <f>F11+G11</f>
        <v>18700</v>
      </c>
      <c r="F11" s="164"/>
      <c r="G11" s="164">
        <v>18700</v>
      </c>
      <c r="H11" s="158">
        <f>I11+J11</f>
        <v>17333</v>
      </c>
      <c r="I11" s="162"/>
      <c r="J11" s="162">
        <v>17333</v>
      </c>
      <c r="K11" s="158">
        <f>L11+M11</f>
        <v>18700</v>
      </c>
      <c r="L11" s="43">
        <f>L12+L17</f>
        <v>0</v>
      </c>
      <c r="M11" s="165">
        <v>18700</v>
      </c>
      <c r="N11" s="160">
        <f t="shared" si="1"/>
        <v>100</v>
      </c>
      <c r="O11" s="160">
        <f aca="true" t="shared" si="4" ref="O11:O16">K11/E11*100</f>
        <v>100</v>
      </c>
      <c r="P11" s="160">
        <f>K11/H11*100</f>
        <v>107.88669012865633</v>
      </c>
      <c r="Q11" s="160">
        <f t="shared" si="3"/>
        <v>92.68983957219251</v>
      </c>
    </row>
    <row r="12" spans="1:17" ht="14.25">
      <c r="A12" s="167" t="s">
        <v>47</v>
      </c>
      <c r="B12" s="43">
        <f>B13+B18</f>
        <v>486007</v>
      </c>
      <c r="C12" s="43">
        <f>C13+C18</f>
        <v>0</v>
      </c>
      <c r="D12" s="43">
        <f aca="true" t="shared" si="5" ref="D12:K12">D13+D18</f>
        <v>486007</v>
      </c>
      <c r="E12" s="168">
        <f t="shared" si="5"/>
        <v>505507</v>
      </c>
      <c r="F12" s="168">
        <f t="shared" si="5"/>
        <v>0</v>
      </c>
      <c r="G12" s="168">
        <f>G13+G18</f>
        <v>505507</v>
      </c>
      <c r="H12" s="43">
        <f t="shared" si="5"/>
        <v>532232</v>
      </c>
      <c r="I12" s="43">
        <f t="shared" si="5"/>
        <v>0</v>
      </c>
      <c r="J12" s="43">
        <f t="shared" si="5"/>
        <v>532232</v>
      </c>
      <c r="K12" s="43">
        <f t="shared" si="5"/>
        <v>485000</v>
      </c>
      <c r="L12" s="158"/>
      <c r="M12" s="43">
        <f>M13+M18</f>
        <v>485000</v>
      </c>
      <c r="N12" s="169">
        <f t="shared" si="1"/>
        <v>99.79280133825233</v>
      </c>
      <c r="O12" s="170">
        <f t="shared" si="4"/>
        <v>95.94328070630081</v>
      </c>
      <c r="P12" s="171">
        <f aca="true" t="shared" si="6" ref="P12:P26">K12/H12*100</f>
        <v>91.12567451787942</v>
      </c>
      <c r="Q12" s="160">
        <f t="shared" si="3"/>
        <v>105.28677149871316</v>
      </c>
    </row>
    <row r="13" spans="1:17" s="161" customFormat="1" ht="14.25">
      <c r="A13" s="172" t="s">
        <v>48</v>
      </c>
      <c r="B13" s="158">
        <f aca="true" t="shared" si="7" ref="B13:B18">C13+D13</f>
        <v>486007</v>
      </c>
      <c r="C13" s="158"/>
      <c r="D13" s="158">
        <f>SUM(D14:D17)</f>
        <v>486007</v>
      </c>
      <c r="E13" s="159">
        <f aca="true" t="shared" si="8" ref="E13:E18">F13+G13</f>
        <v>505507</v>
      </c>
      <c r="F13" s="159"/>
      <c r="G13" s="159">
        <f>SUM(G14:G17)</f>
        <v>505507</v>
      </c>
      <c r="H13" s="158">
        <f aca="true" t="shared" si="9" ref="H13:H18">I13+J13</f>
        <v>532172</v>
      </c>
      <c r="I13" s="158"/>
      <c r="J13" s="158">
        <f>SUM(J14:J17)</f>
        <v>532172</v>
      </c>
      <c r="K13" s="158">
        <f aca="true" t="shared" si="10" ref="K13:K18">L13+M13</f>
        <v>485000</v>
      </c>
      <c r="L13" s="43"/>
      <c r="M13" s="158">
        <f>SUM(M14:M17)</f>
        <v>485000</v>
      </c>
      <c r="N13" s="173">
        <f t="shared" si="1"/>
        <v>99.79280133825233</v>
      </c>
      <c r="O13" s="160">
        <f t="shared" si="4"/>
        <v>95.94328070630081</v>
      </c>
      <c r="P13" s="160">
        <f t="shared" si="6"/>
        <v>91.13594852791954</v>
      </c>
      <c r="Q13" s="160">
        <f t="shared" si="3"/>
        <v>105.27490222687321</v>
      </c>
    </row>
    <row r="14" spans="1:17" ht="14.25">
      <c r="A14" s="174" t="s">
        <v>49</v>
      </c>
      <c r="B14" s="43">
        <f t="shared" si="7"/>
        <v>165518</v>
      </c>
      <c r="C14" s="43"/>
      <c r="D14" s="43">
        <v>165518</v>
      </c>
      <c r="E14" s="168">
        <f t="shared" si="8"/>
        <v>165518</v>
      </c>
      <c r="F14" s="168"/>
      <c r="G14" s="168">
        <v>165518</v>
      </c>
      <c r="H14" s="43">
        <f t="shared" si="9"/>
        <v>142581</v>
      </c>
      <c r="I14" s="43"/>
      <c r="J14" s="43">
        <v>142581</v>
      </c>
      <c r="K14" s="43">
        <f t="shared" si="10"/>
        <v>155000</v>
      </c>
      <c r="L14" s="43"/>
      <c r="M14" s="43">
        <v>155000</v>
      </c>
      <c r="N14" s="169">
        <f t="shared" si="1"/>
        <v>93.6454041252311</v>
      </c>
      <c r="O14" s="170">
        <f t="shared" si="4"/>
        <v>93.6454041252311</v>
      </c>
      <c r="P14" s="171">
        <f t="shared" si="6"/>
        <v>108.71013669422996</v>
      </c>
      <c r="Q14" s="160">
        <f t="shared" si="3"/>
        <v>86.14229268115855</v>
      </c>
    </row>
    <row r="15" spans="1:17" ht="14.25">
      <c r="A15" s="174" t="s">
        <v>50</v>
      </c>
      <c r="B15" s="43">
        <f t="shared" si="7"/>
        <v>220489</v>
      </c>
      <c r="C15" s="43"/>
      <c r="D15" s="43">
        <v>220489</v>
      </c>
      <c r="E15" s="168">
        <f t="shared" si="8"/>
        <v>220489</v>
      </c>
      <c r="F15" s="168"/>
      <c r="G15" s="168">
        <v>220489</v>
      </c>
      <c r="H15" s="43">
        <f t="shared" si="9"/>
        <v>229253</v>
      </c>
      <c r="I15" s="43"/>
      <c r="J15" s="43">
        <v>229253</v>
      </c>
      <c r="K15" s="43">
        <f t="shared" si="10"/>
        <v>220000</v>
      </c>
      <c r="L15" s="43"/>
      <c r="M15" s="43">
        <v>220000</v>
      </c>
      <c r="N15" s="169">
        <f t="shared" si="1"/>
        <v>99.77822022867355</v>
      </c>
      <c r="O15" s="170">
        <f t="shared" si="4"/>
        <v>99.77822022867355</v>
      </c>
      <c r="P15" s="171">
        <f t="shared" si="6"/>
        <v>95.9638478013374</v>
      </c>
      <c r="Q15" s="160">
        <f t="shared" si="3"/>
        <v>103.97480146401861</v>
      </c>
    </row>
    <row r="16" spans="1:17" ht="23.25">
      <c r="A16" s="174" t="s">
        <v>51</v>
      </c>
      <c r="B16" s="43">
        <f t="shared" si="7"/>
        <v>90000</v>
      </c>
      <c r="C16" s="43"/>
      <c r="D16" s="43">
        <v>90000</v>
      </c>
      <c r="E16" s="168">
        <f t="shared" si="8"/>
        <v>109500</v>
      </c>
      <c r="F16" s="168"/>
      <c r="G16" s="168">
        <v>109500</v>
      </c>
      <c r="H16" s="43">
        <f t="shared" si="9"/>
        <v>149574</v>
      </c>
      <c r="I16" s="43"/>
      <c r="J16" s="43">
        <v>149574</v>
      </c>
      <c r="K16" s="43">
        <f t="shared" si="10"/>
        <v>100000</v>
      </c>
      <c r="L16" s="43"/>
      <c r="M16" s="43">
        <v>100000</v>
      </c>
      <c r="N16" s="169">
        <f t="shared" si="1"/>
        <v>111.11111111111111</v>
      </c>
      <c r="O16" s="170">
        <f t="shared" si="4"/>
        <v>91.32420091324201</v>
      </c>
      <c r="P16" s="171">
        <f t="shared" si="6"/>
        <v>66.85653923810287</v>
      </c>
      <c r="Q16" s="160">
        <f t="shared" si="3"/>
        <v>136.5972602739726</v>
      </c>
    </row>
    <row r="17" spans="1:17" ht="14.25">
      <c r="A17" s="174" t="s">
        <v>52</v>
      </c>
      <c r="B17" s="43">
        <f t="shared" si="7"/>
        <v>10000</v>
      </c>
      <c r="C17" s="43"/>
      <c r="D17" s="43">
        <v>10000</v>
      </c>
      <c r="E17" s="168">
        <f t="shared" si="8"/>
        <v>10000</v>
      </c>
      <c r="F17" s="168"/>
      <c r="G17" s="168">
        <v>10000</v>
      </c>
      <c r="H17" s="43">
        <f t="shared" si="9"/>
        <v>10764</v>
      </c>
      <c r="I17" s="43"/>
      <c r="J17" s="43">
        <v>10764</v>
      </c>
      <c r="K17" s="43">
        <f t="shared" si="10"/>
        <v>10000</v>
      </c>
      <c r="L17" s="158"/>
      <c r="M17" s="43">
        <v>10000</v>
      </c>
      <c r="N17" s="169">
        <f t="shared" si="1"/>
        <v>100</v>
      </c>
      <c r="O17" s="170">
        <f>K17/E17*100</f>
        <v>100</v>
      </c>
      <c r="P17" s="171">
        <f>K17/H17*100</f>
        <v>92.9022668153103</v>
      </c>
      <c r="Q17" s="160">
        <f t="shared" si="3"/>
        <v>107.64</v>
      </c>
    </row>
    <row r="18" spans="1:17" s="161" customFormat="1" ht="12.75">
      <c r="A18" s="172" t="s">
        <v>53</v>
      </c>
      <c r="B18" s="158">
        <f t="shared" si="7"/>
        <v>0</v>
      </c>
      <c r="C18" s="158"/>
      <c r="D18" s="158">
        <v>0</v>
      </c>
      <c r="E18" s="159">
        <f t="shared" si="8"/>
        <v>0</v>
      </c>
      <c r="F18" s="159"/>
      <c r="G18" s="159">
        <v>0</v>
      </c>
      <c r="H18" s="158">
        <f t="shared" si="9"/>
        <v>60</v>
      </c>
      <c r="I18" s="158"/>
      <c r="J18" s="158">
        <v>60</v>
      </c>
      <c r="K18" s="158">
        <f t="shared" si="10"/>
        <v>0</v>
      </c>
      <c r="L18" s="158"/>
      <c r="M18" s="158"/>
      <c r="N18" s="173">
        <v>0</v>
      </c>
      <c r="O18" s="173">
        <v>0</v>
      </c>
      <c r="P18" s="160">
        <f t="shared" si="6"/>
        <v>0</v>
      </c>
      <c r="Q18" s="160">
        <v>0</v>
      </c>
    </row>
    <row r="19" spans="1:17" s="161" customFormat="1" ht="12.75">
      <c r="A19" s="172" t="s">
        <v>54</v>
      </c>
      <c r="B19" s="158">
        <f>B20+B28+B41+B44+B51+B56+B57+B59+B48</f>
        <v>1053300</v>
      </c>
      <c r="C19" s="158">
        <f>C20+C28+C41+C44+C51+C56+C57+C59+C48</f>
        <v>8500</v>
      </c>
      <c r="D19" s="158">
        <f>D20+D28+D41+D44+D51+D56+D57+D59+D48</f>
        <v>1044800</v>
      </c>
      <c r="E19" s="159">
        <f>E20+E28+E41+E44+E51+E56+E57+E59+E48</f>
        <v>1190781</v>
      </c>
      <c r="F19" s="159">
        <f>F20+F28+F41+F44+F51+F56+F57+F59+F48+F60</f>
        <v>11508</v>
      </c>
      <c r="G19" s="159">
        <f>G20+G28+G41+G44+G51+G56+G57+G59+G48</f>
        <v>1179273</v>
      </c>
      <c r="H19" s="158">
        <f>H20+H28+H41+H44+H51+H57+H60+H48+H56</f>
        <v>1130249</v>
      </c>
      <c r="I19" s="158">
        <f>I20+I28+I41+I44+I51+I57+I48+I60</f>
        <v>10358</v>
      </c>
      <c r="J19" s="158">
        <f>J20+J28+J41+J44+J51+J57+J60+J48+J56</f>
        <v>1119891</v>
      </c>
      <c r="K19" s="158">
        <f>K20+K28+K41+K44+K51+K57+K60+K48+K56</f>
        <v>1042745</v>
      </c>
      <c r="L19" s="158">
        <f>L20+L28+L41+L44+L51+L57+L48+L60</f>
        <v>7500</v>
      </c>
      <c r="M19" s="158">
        <f>M20+M28+M41+M44+M51+M57+M60+M48+M56</f>
        <v>1035245</v>
      </c>
      <c r="N19" s="173">
        <f t="shared" si="1"/>
        <v>98.9979113263078</v>
      </c>
      <c r="O19" s="173">
        <f>K19/E19*100</f>
        <v>87.5681590485572</v>
      </c>
      <c r="P19" s="160">
        <f t="shared" si="6"/>
        <v>92.25798916875839</v>
      </c>
      <c r="Q19" s="160">
        <f t="shared" si="3"/>
        <v>94.91661355026659</v>
      </c>
    </row>
    <row r="20" spans="1:17" s="161" customFormat="1" ht="12.75">
      <c r="A20" s="172" t="s">
        <v>55</v>
      </c>
      <c r="B20" s="158">
        <f>C20+D20</f>
        <v>205360</v>
      </c>
      <c r="C20" s="158">
        <f>SUM(C21:C27)</f>
        <v>6500</v>
      </c>
      <c r="D20" s="158">
        <f>SUM(D21:D27)</f>
        <v>198860</v>
      </c>
      <c r="E20" s="159">
        <f>F20+G20</f>
        <v>240389</v>
      </c>
      <c r="F20" s="159">
        <f>SUM(F21:F26)</f>
        <v>6500</v>
      </c>
      <c r="G20" s="159">
        <f>SUM(G21:G26)</f>
        <v>233889</v>
      </c>
      <c r="H20" s="158">
        <f>I20+J20</f>
        <v>221102</v>
      </c>
      <c r="I20" s="158">
        <f>SUM(I21:I27)</f>
        <v>5537</v>
      </c>
      <c r="J20" s="158">
        <f>SUM(J21:J26)</f>
        <v>215565</v>
      </c>
      <c r="K20" s="158">
        <f>L20+M20</f>
        <v>208505</v>
      </c>
      <c r="L20" s="158">
        <f>SUM(L21:L27)</f>
        <v>5500</v>
      </c>
      <c r="M20" s="158">
        <f>SUM(M21:M26)</f>
        <v>203005</v>
      </c>
      <c r="N20" s="173">
        <f t="shared" si="1"/>
        <v>101.53145695364239</v>
      </c>
      <c r="O20" s="173">
        <f>K20/E20*100</f>
        <v>86.73649792627782</v>
      </c>
      <c r="P20" s="160">
        <f t="shared" si="6"/>
        <v>94.30262955558972</v>
      </c>
      <c r="Q20" s="160">
        <f t="shared" si="3"/>
        <v>91.97675434400077</v>
      </c>
    </row>
    <row r="21" spans="1:17" ht="14.25">
      <c r="A21" s="174" t="s">
        <v>56</v>
      </c>
      <c r="B21" s="43">
        <f aca="true" t="shared" si="11" ref="B21:B27">C21+D21</f>
        <v>300</v>
      </c>
      <c r="C21" s="43"/>
      <c r="D21" s="43">
        <v>300</v>
      </c>
      <c r="E21" s="168">
        <f aca="true" t="shared" si="12" ref="E21:E62">F21+G21</f>
        <v>300</v>
      </c>
      <c r="F21" s="168"/>
      <c r="G21" s="168">
        <v>300</v>
      </c>
      <c r="H21" s="43">
        <f aca="true" t="shared" si="13" ref="H21:H62">I21+J21</f>
        <v>124</v>
      </c>
      <c r="I21" s="43"/>
      <c r="J21" s="43">
        <v>124</v>
      </c>
      <c r="K21" s="43">
        <f aca="true" t="shared" si="14" ref="K21:K26">L21+M21</f>
        <v>305</v>
      </c>
      <c r="L21" s="43"/>
      <c r="M21" s="43">
        <v>305</v>
      </c>
      <c r="N21" s="169">
        <f t="shared" si="1"/>
        <v>101.66666666666666</v>
      </c>
      <c r="O21" s="169">
        <v>0</v>
      </c>
      <c r="P21" s="171">
        <f t="shared" si="6"/>
        <v>245.96774193548384</v>
      </c>
      <c r="Q21" s="160">
        <f t="shared" si="3"/>
        <v>41.333333333333336</v>
      </c>
    </row>
    <row r="22" spans="1:17" ht="24.75" customHeight="1">
      <c r="A22" s="174" t="s">
        <v>57</v>
      </c>
      <c r="B22" s="43">
        <f t="shared" si="11"/>
        <v>49600</v>
      </c>
      <c r="C22" s="43"/>
      <c r="D22" s="43">
        <v>49600</v>
      </c>
      <c r="E22" s="168">
        <f t="shared" si="12"/>
        <v>49600</v>
      </c>
      <c r="F22" s="168"/>
      <c r="G22" s="168">
        <v>49600</v>
      </c>
      <c r="H22" s="43">
        <f t="shared" si="13"/>
        <v>36703</v>
      </c>
      <c r="I22" s="43"/>
      <c r="J22" s="43">
        <v>36703</v>
      </c>
      <c r="K22" s="43">
        <f t="shared" si="14"/>
        <v>46600</v>
      </c>
      <c r="L22" s="43"/>
      <c r="M22" s="43">
        <v>46600</v>
      </c>
      <c r="N22" s="169">
        <f t="shared" si="1"/>
        <v>93.95161290322581</v>
      </c>
      <c r="O22" s="169">
        <f>K22/E22*100</f>
        <v>93.95161290322581</v>
      </c>
      <c r="P22" s="171">
        <f t="shared" si="6"/>
        <v>126.96509822085389</v>
      </c>
      <c r="Q22" s="160">
        <f t="shared" si="3"/>
        <v>73.99798387096774</v>
      </c>
    </row>
    <row r="23" spans="1:17" ht="14.25">
      <c r="A23" s="174" t="s">
        <v>58</v>
      </c>
      <c r="B23" s="43">
        <f t="shared" si="11"/>
        <v>79460</v>
      </c>
      <c r="C23" s="43">
        <v>6500</v>
      </c>
      <c r="D23" s="43">
        <v>72960</v>
      </c>
      <c r="E23" s="168">
        <f t="shared" si="12"/>
        <v>79660</v>
      </c>
      <c r="F23" s="168">
        <v>6500</v>
      </c>
      <c r="G23" s="168">
        <v>73160</v>
      </c>
      <c r="H23" s="43">
        <f t="shared" si="13"/>
        <v>75123</v>
      </c>
      <c r="I23" s="43">
        <v>5537</v>
      </c>
      <c r="J23" s="43">
        <v>69586</v>
      </c>
      <c r="K23" s="43">
        <f t="shared" si="14"/>
        <v>76600</v>
      </c>
      <c r="L23" s="43">
        <v>5500</v>
      </c>
      <c r="M23" s="43">
        <v>71100</v>
      </c>
      <c r="N23" s="169">
        <f t="shared" si="1"/>
        <v>96.4007047571105</v>
      </c>
      <c r="O23" s="169">
        <f>K23/E23*100</f>
        <v>96.15867436605573</v>
      </c>
      <c r="P23" s="171">
        <f t="shared" si="6"/>
        <v>101.9661089147132</v>
      </c>
      <c r="Q23" s="160">
        <f t="shared" si="3"/>
        <v>94.30454431333166</v>
      </c>
    </row>
    <row r="24" spans="1:17" ht="14.25">
      <c r="A24" s="174" t="s">
        <v>59</v>
      </c>
      <c r="B24" s="43">
        <f t="shared" si="11"/>
        <v>50000</v>
      </c>
      <c r="C24" s="43"/>
      <c r="D24" s="43">
        <v>50000</v>
      </c>
      <c r="E24" s="168">
        <f t="shared" si="12"/>
        <v>50000</v>
      </c>
      <c r="F24" s="168"/>
      <c r="G24" s="168">
        <v>50000</v>
      </c>
      <c r="H24" s="43">
        <f t="shared" si="13"/>
        <v>49871</v>
      </c>
      <c r="I24" s="43"/>
      <c r="J24" s="43">
        <v>49871</v>
      </c>
      <c r="K24" s="43">
        <f t="shared" si="14"/>
        <v>50000</v>
      </c>
      <c r="L24" s="43"/>
      <c r="M24" s="43">
        <v>50000</v>
      </c>
      <c r="N24" s="169">
        <f t="shared" si="1"/>
        <v>100</v>
      </c>
      <c r="O24" s="169">
        <f>K24/E24*100</f>
        <v>100</v>
      </c>
      <c r="P24" s="171">
        <f t="shared" si="6"/>
        <v>100.25866736179343</v>
      </c>
      <c r="Q24" s="160">
        <f t="shared" si="3"/>
        <v>99.74199999999999</v>
      </c>
    </row>
    <row r="25" spans="1:17" ht="14.25">
      <c r="A25" s="174" t="s">
        <v>60</v>
      </c>
      <c r="B25" s="43">
        <f t="shared" si="11"/>
        <v>10000</v>
      </c>
      <c r="C25" s="43"/>
      <c r="D25" s="43">
        <v>10000</v>
      </c>
      <c r="E25" s="168">
        <f t="shared" si="12"/>
        <v>44829</v>
      </c>
      <c r="F25" s="168"/>
      <c r="G25" s="168">
        <v>44829</v>
      </c>
      <c r="H25" s="43">
        <f t="shared" si="13"/>
        <v>44829</v>
      </c>
      <c r="I25" s="43"/>
      <c r="J25" s="43">
        <v>44829</v>
      </c>
      <c r="K25" s="43">
        <f t="shared" si="14"/>
        <v>20000</v>
      </c>
      <c r="L25" s="43"/>
      <c r="M25" s="43">
        <v>20000</v>
      </c>
      <c r="N25" s="169">
        <v>0</v>
      </c>
      <c r="O25" s="169">
        <v>0</v>
      </c>
      <c r="P25" s="171">
        <f>K25/H25*100</f>
        <v>44.613977559169285</v>
      </c>
      <c r="Q25" s="160">
        <f t="shared" si="3"/>
        <v>100</v>
      </c>
    </row>
    <row r="26" spans="1:17" ht="14.25" customHeight="1">
      <c r="A26" s="174" t="s">
        <v>61</v>
      </c>
      <c r="B26" s="43">
        <f t="shared" si="11"/>
        <v>16000</v>
      </c>
      <c r="C26" s="43"/>
      <c r="D26" s="43">
        <v>16000</v>
      </c>
      <c r="E26" s="168">
        <f t="shared" si="12"/>
        <v>16000</v>
      </c>
      <c r="F26" s="168"/>
      <c r="G26" s="168">
        <v>16000</v>
      </c>
      <c r="H26" s="43">
        <f t="shared" si="13"/>
        <v>14452</v>
      </c>
      <c r="I26" s="43"/>
      <c r="J26" s="43">
        <v>14452</v>
      </c>
      <c r="K26" s="43">
        <f t="shared" si="14"/>
        <v>15000</v>
      </c>
      <c r="L26" s="43"/>
      <c r="M26" s="43">
        <v>15000</v>
      </c>
      <c r="N26" s="169">
        <f t="shared" si="1"/>
        <v>93.75</v>
      </c>
      <c r="O26" s="169">
        <f>K26/E26*100</f>
        <v>93.75</v>
      </c>
      <c r="P26" s="171">
        <f t="shared" si="6"/>
        <v>103.7918627179629</v>
      </c>
      <c r="Q26" s="160">
        <f t="shared" si="3"/>
        <v>90.325</v>
      </c>
    </row>
    <row r="27" spans="1:17" ht="14.25" hidden="1">
      <c r="A27" s="174" t="s">
        <v>62</v>
      </c>
      <c r="B27" s="43">
        <f t="shared" si="11"/>
        <v>0</v>
      </c>
      <c r="C27" s="43"/>
      <c r="D27" s="43"/>
      <c r="E27" s="168">
        <f t="shared" si="12"/>
        <v>0</v>
      </c>
      <c r="F27" s="168"/>
      <c r="G27" s="168"/>
      <c r="H27" s="43">
        <f t="shared" si="13"/>
        <v>0</v>
      </c>
      <c r="I27" s="43"/>
      <c r="J27" s="43"/>
      <c r="K27" s="43"/>
      <c r="L27" s="43"/>
      <c r="M27" s="43"/>
      <c r="N27" s="169">
        <v>0</v>
      </c>
      <c r="O27" s="169">
        <v>0</v>
      </c>
      <c r="P27" s="171">
        <v>0</v>
      </c>
      <c r="Q27" s="160" t="e">
        <f t="shared" si="3"/>
        <v>#DIV/0!</v>
      </c>
    </row>
    <row r="28" spans="1:17" s="161" customFormat="1" ht="12.75">
      <c r="A28" s="172" t="s">
        <v>63</v>
      </c>
      <c r="B28" s="158">
        <f>C28+D28</f>
        <v>791500</v>
      </c>
      <c r="C28" s="158">
        <f>SUM(C29:C40)</f>
        <v>0</v>
      </c>
      <c r="D28" s="158">
        <f>SUM(D29:D40)</f>
        <v>791500</v>
      </c>
      <c r="E28" s="159">
        <f t="shared" si="12"/>
        <v>794000</v>
      </c>
      <c r="F28" s="159">
        <f>SUM(F29:F40)</f>
        <v>0</v>
      </c>
      <c r="G28" s="159">
        <f>SUM(G29:G40)</f>
        <v>794000</v>
      </c>
      <c r="H28" s="158">
        <f t="shared" si="13"/>
        <v>762646</v>
      </c>
      <c r="I28" s="158">
        <f>SUM(I29:I40)</f>
        <v>0</v>
      </c>
      <c r="J28" s="158">
        <f>SUM(J29:J40)</f>
        <v>762646</v>
      </c>
      <c r="K28" s="158">
        <f aca="true" t="shared" si="15" ref="K28:K44">L28+M28</f>
        <v>790500</v>
      </c>
      <c r="L28" s="158">
        <f>SUM(L29:L40)</f>
        <v>0</v>
      </c>
      <c r="M28" s="158">
        <f>SUM(M29:M40)</f>
        <v>790500</v>
      </c>
      <c r="N28" s="173">
        <f>K28/B28*100</f>
        <v>99.87365761212888</v>
      </c>
      <c r="O28" s="173">
        <f>K28/E28*100</f>
        <v>99.55919395465995</v>
      </c>
      <c r="P28" s="160">
        <f>K28/H28*100</f>
        <v>103.65228428392727</v>
      </c>
      <c r="Q28" s="160">
        <f t="shared" si="3"/>
        <v>96.05113350125944</v>
      </c>
    </row>
    <row r="29" spans="1:17" ht="15" customHeight="1">
      <c r="A29" s="174" t="s">
        <v>64</v>
      </c>
      <c r="B29" s="43">
        <f aca="true" t="shared" si="16" ref="B29:B62">C29+D29</f>
        <v>62000</v>
      </c>
      <c r="C29" s="43"/>
      <c r="D29" s="43">
        <v>62000</v>
      </c>
      <c r="E29" s="168">
        <f t="shared" si="12"/>
        <v>62000</v>
      </c>
      <c r="F29" s="168"/>
      <c r="G29" s="168">
        <v>62000</v>
      </c>
      <c r="H29" s="43">
        <f t="shared" si="13"/>
        <v>56779</v>
      </c>
      <c r="I29" s="43"/>
      <c r="J29" s="43">
        <v>56779</v>
      </c>
      <c r="K29" s="43">
        <f t="shared" si="15"/>
        <v>62000</v>
      </c>
      <c r="L29" s="43"/>
      <c r="M29" s="43">
        <v>62000</v>
      </c>
      <c r="N29" s="169">
        <f aca="true" t="shared" si="17" ref="N29:N40">K29/B29*100</f>
        <v>100</v>
      </c>
      <c r="O29" s="169">
        <f aca="true" t="shared" si="18" ref="O29:O40">K29/E29*100</f>
        <v>100</v>
      </c>
      <c r="P29" s="171">
        <f aca="true" t="shared" si="19" ref="P29:P40">K29/H29*100</f>
        <v>109.19530107962451</v>
      </c>
      <c r="Q29" s="160">
        <f t="shared" si="3"/>
        <v>91.57903225806452</v>
      </c>
    </row>
    <row r="30" spans="1:17" ht="22.5" customHeight="1">
      <c r="A30" s="174" t="s">
        <v>65</v>
      </c>
      <c r="B30" s="43">
        <f t="shared" si="16"/>
        <v>13000</v>
      </c>
      <c r="C30" s="43"/>
      <c r="D30" s="43">
        <v>13000</v>
      </c>
      <c r="E30" s="168">
        <f t="shared" si="12"/>
        <v>13000</v>
      </c>
      <c r="F30" s="168"/>
      <c r="G30" s="168">
        <v>13000</v>
      </c>
      <c r="H30" s="43">
        <f t="shared" si="13"/>
        <v>10716</v>
      </c>
      <c r="I30" s="43"/>
      <c r="J30" s="43">
        <v>10716</v>
      </c>
      <c r="K30" s="43">
        <f t="shared" si="15"/>
        <v>13000</v>
      </c>
      <c r="L30" s="43"/>
      <c r="M30" s="43">
        <v>13000</v>
      </c>
      <c r="N30" s="169">
        <f t="shared" si="17"/>
        <v>100</v>
      </c>
      <c r="O30" s="169">
        <f t="shared" si="18"/>
        <v>100</v>
      </c>
      <c r="P30" s="171">
        <f t="shared" si="19"/>
        <v>121.31392310563642</v>
      </c>
      <c r="Q30" s="160">
        <f t="shared" si="3"/>
        <v>82.43076923076923</v>
      </c>
    </row>
    <row r="31" spans="1:17" ht="23.25">
      <c r="A31" s="174" t="s">
        <v>66</v>
      </c>
      <c r="B31" s="43">
        <f t="shared" si="16"/>
        <v>20000</v>
      </c>
      <c r="C31" s="43"/>
      <c r="D31" s="43">
        <v>20000</v>
      </c>
      <c r="E31" s="168">
        <f t="shared" si="12"/>
        <v>20000</v>
      </c>
      <c r="F31" s="168"/>
      <c r="G31" s="168">
        <v>20000</v>
      </c>
      <c r="H31" s="43">
        <f t="shared" si="13"/>
        <v>22599</v>
      </c>
      <c r="I31" s="43"/>
      <c r="J31" s="43">
        <v>22599</v>
      </c>
      <c r="K31" s="43">
        <f t="shared" si="15"/>
        <v>20000</v>
      </c>
      <c r="L31" s="43"/>
      <c r="M31" s="43">
        <v>20000</v>
      </c>
      <c r="N31" s="169">
        <f t="shared" si="17"/>
        <v>100</v>
      </c>
      <c r="O31" s="169">
        <f t="shared" si="18"/>
        <v>100</v>
      </c>
      <c r="P31" s="171">
        <f t="shared" si="19"/>
        <v>88.499491127926</v>
      </c>
      <c r="Q31" s="160">
        <f t="shared" si="3"/>
        <v>112.995</v>
      </c>
    </row>
    <row r="32" spans="1:17" ht="15.75" customHeight="1">
      <c r="A32" s="174" t="s">
        <v>67</v>
      </c>
      <c r="B32" s="43">
        <f t="shared" si="16"/>
        <v>43000</v>
      </c>
      <c r="C32" s="43"/>
      <c r="D32" s="43">
        <v>43000</v>
      </c>
      <c r="E32" s="168">
        <f t="shared" si="12"/>
        <v>43000</v>
      </c>
      <c r="F32" s="168"/>
      <c r="G32" s="168">
        <v>43000</v>
      </c>
      <c r="H32" s="43">
        <f t="shared" si="13"/>
        <v>43578</v>
      </c>
      <c r="I32" s="43"/>
      <c r="J32" s="43">
        <v>43578</v>
      </c>
      <c r="K32" s="43">
        <f t="shared" si="15"/>
        <v>43000</v>
      </c>
      <c r="L32" s="43"/>
      <c r="M32" s="43">
        <v>43000</v>
      </c>
      <c r="N32" s="169">
        <f t="shared" si="17"/>
        <v>100</v>
      </c>
      <c r="O32" s="169">
        <f t="shared" si="18"/>
        <v>100</v>
      </c>
      <c r="P32" s="171">
        <f t="shared" si="19"/>
        <v>98.6736426637294</v>
      </c>
      <c r="Q32" s="160">
        <f t="shared" si="3"/>
        <v>101.34418604651162</v>
      </c>
    </row>
    <row r="33" spans="1:17" ht="14.25" hidden="1">
      <c r="A33" s="174" t="s">
        <v>68</v>
      </c>
      <c r="B33" s="43">
        <f t="shared" si="16"/>
        <v>0</v>
      </c>
      <c r="C33" s="43"/>
      <c r="D33" s="43"/>
      <c r="E33" s="168">
        <f t="shared" si="12"/>
        <v>0</v>
      </c>
      <c r="F33" s="168"/>
      <c r="G33" s="168"/>
      <c r="H33" s="43">
        <f t="shared" si="13"/>
        <v>0</v>
      </c>
      <c r="I33" s="43"/>
      <c r="J33" s="43"/>
      <c r="K33" s="43">
        <f t="shared" si="15"/>
        <v>0</v>
      </c>
      <c r="L33" s="43"/>
      <c r="M33" s="43"/>
      <c r="N33" s="169" t="e">
        <f t="shared" si="17"/>
        <v>#DIV/0!</v>
      </c>
      <c r="O33" s="169" t="e">
        <f t="shared" si="18"/>
        <v>#DIV/0!</v>
      </c>
      <c r="P33" s="171" t="e">
        <f t="shared" si="19"/>
        <v>#DIV/0!</v>
      </c>
      <c r="Q33" s="160" t="e">
        <f t="shared" si="3"/>
        <v>#DIV/0!</v>
      </c>
    </row>
    <row r="34" spans="1:17" ht="14.25">
      <c r="A34" s="174" t="s">
        <v>69</v>
      </c>
      <c r="B34" s="43">
        <f t="shared" si="16"/>
        <v>559500</v>
      </c>
      <c r="C34" s="43"/>
      <c r="D34" s="43">
        <v>559500</v>
      </c>
      <c r="E34" s="168">
        <f t="shared" si="12"/>
        <v>559500</v>
      </c>
      <c r="F34" s="168"/>
      <c r="G34" s="168">
        <v>559500</v>
      </c>
      <c r="H34" s="43">
        <f t="shared" si="13"/>
        <v>527927</v>
      </c>
      <c r="I34" s="43"/>
      <c r="J34" s="43">
        <v>527927</v>
      </c>
      <c r="K34" s="43">
        <f t="shared" si="15"/>
        <v>555500</v>
      </c>
      <c r="L34" s="43"/>
      <c r="M34" s="43">
        <v>555500</v>
      </c>
      <c r="N34" s="169">
        <f t="shared" si="17"/>
        <v>99.28507596067918</v>
      </c>
      <c r="O34" s="169">
        <f t="shared" si="18"/>
        <v>99.28507596067918</v>
      </c>
      <c r="P34" s="171">
        <f t="shared" si="19"/>
        <v>105.22288119380141</v>
      </c>
      <c r="Q34" s="160">
        <f t="shared" si="3"/>
        <v>94.35692582663093</v>
      </c>
    </row>
    <row r="35" spans="1:17" ht="14.25">
      <c r="A35" s="174" t="s">
        <v>70</v>
      </c>
      <c r="B35" s="43">
        <f t="shared" si="16"/>
        <v>29000</v>
      </c>
      <c r="C35" s="43"/>
      <c r="D35" s="43">
        <v>29000</v>
      </c>
      <c r="E35" s="168">
        <f t="shared" si="12"/>
        <v>29000</v>
      </c>
      <c r="F35" s="168"/>
      <c r="G35" s="168">
        <v>29000</v>
      </c>
      <c r="H35" s="43">
        <f t="shared" si="13"/>
        <v>28062</v>
      </c>
      <c r="I35" s="43"/>
      <c r="J35" s="43">
        <v>28062</v>
      </c>
      <c r="K35" s="43">
        <f t="shared" si="15"/>
        <v>29000</v>
      </c>
      <c r="L35" s="43"/>
      <c r="M35" s="43">
        <v>29000</v>
      </c>
      <c r="N35" s="169">
        <f t="shared" si="17"/>
        <v>100</v>
      </c>
      <c r="O35" s="169">
        <f t="shared" si="18"/>
        <v>100</v>
      </c>
      <c r="P35" s="171">
        <f t="shared" si="19"/>
        <v>103.34259853182239</v>
      </c>
      <c r="Q35" s="160">
        <f t="shared" si="3"/>
        <v>96.7655172413793</v>
      </c>
    </row>
    <row r="36" spans="1:17" ht="14.25">
      <c r="A36" s="174" t="s">
        <v>71</v>
      </c>
      <c r="B36" s="43">
        <f t="shared" si="16"/>
        <v>19000</v>
      </c>
      <c r="C36" s="43"/>
      <c r="D36" s="43">
        <v>19000</v>
      </c>
      <c r="E36" s="168">
        <f t="shared" si="12"/>
        <v>19000</v>
      </c>
      <c r="F36" s="168"/>
      <c r="G36" s="168">
        <v>19000</v>
      </c>
      <c r="H36" s="43">
        <f t="shared" si="13"/>
        <v>26687</v>
      </c>
      <c r="I36" s="43"/>
      <c r="J36" s="43">
        <v>26687</v>
      </c>
      <c r="K36" s="43">
        <f t="shared" si="15"/>
        <v>19000</v>
      </c>
      <c r="L36" s="43"/>
      <c r="M36" s="43">
        <v>19000</v>
      </c>
      <c r="N36" s="169">
        <f t="shared" si="17"/>
        <v>100</v>
      </c>
      <c r="O36" s="169">
        <f t="shared" si="18"/>
        <v>100</v>
      </c>
      <c r="P36" s="171">
        <f t="shared" si="19"/>
        <v>71.19571326863266</v>
      </c>
      <c r="Q36" s="160">
        <f t="shared" si="3"/>
        <v>140.45789473684212</v>
      </c>
    </row>
    <row r="37" spans="1:17" ht="14.25">
      <c r="A37" s="174" t="s">
        <v>72</v>
      </c>
      <c r="B37" s="43">
        <f t="shared" si="16"/>
        <v>5000</v>
      </c>
      <c r="C37" s="43"/>
      <c r="D37" s="43">
        <v>5000</v>
      </c>
      <c r="E37" s="168">
        <f t="shared" si="12"/>
        <v>7500</v>
      </c>
      <c r="F37" s="168"/>
      <c r="G37" s="168">
        <v>7500</v>
      </c>
      <c r="H37" s="43">
        <f t="shared" si="13"/>
        <v>8111</v>
      </c>
      <c r="I37" s="43"/>
      <c r="J37" s="43">
        <v>8111</v>
      </c>
      <c r="K37" s="43">
        <f t="shared" si="15"/>
        <v>8000</v>
      </c>
      <c r="L37" s="43"/>
      <c r="M37" s="43">
        <v>8000</v>
      </c>
      <c r="N37" s="169">
        <f t="shared" si="17"/>
        <v>160</v>
      </c>
      <c r="O37" s="169">
        <f t="shared" si="18"/>
        <v>106.66666666666667</v>
      </c>
      <c r="P37" s="171">
        <f t="shared" si="19"/>
        <v>98.63148810257675</v>
      </c>
      <c r="Q37" s="160">
        <f t="shared" si="3"/>
        <v>108.14666666666666</v>
      </c>
    </row>
    <row r="38" spans="1:17" ht="14.25" hidden="1">
      <c r="A38" s="174" t="s">
        <v>73</v>
      </c>
      <c r="B38" s="43">
        <f t="shared" si="16"/>
        <v>0</v>
      </c>
      <c r="C38" s="43"/>
      <c r="D38" s="43"/>
      <c r="E38" s="168">
        <f t="shared" si="12"/>
        <v>0</v>
      </c>
      <c r="F38" s="168"/>
      <c r="G38" s="168"/>
      <c r="H38" s="43">
        <f t="shared" si="13"/>
        <v>0</v>
      </c>
      <c r="I38" s="43"/>
      <c r="J38" s="43"/>
      <c r="K38" s="43">
        <f t="shared" si="15"/>
        <v>0</v>
      </c>
      <c r="L38" s="43"/>
      <c r="M38" s="43"/>
      <c r="N38" s="169" t="e">
        <f t="shared" si="17"/>
        <v>#DIV/0!</v>
      </c>
      <c r="O38" s="169" t="e">
        <f t="shared" si="18"/>
        <v>#DIV/0!</v>
      </c>
      <c r="P38" s="171" t="e">
        <f t="shared" si="19"/>
        <v>#DIV/0!</v>
      </c>
      <c r="Q38" s="160" t="e">
        <f t="shared" si="3"/>
        <v>#DIV/0!</v>
      </c>
    </row>
    <row r="39" spans="1:17" ht="14.25">
      <c r="A39" s="174" t="s">
        <v>74</v>
      </c>
      <c r="B39" s="43">
        <f t="shared" si="16"/>
        <v>1000</v>
      </c>
      <c r="C39" s="43"/>
      <c r="D39" s="43">
        <v>1000</v>
      </c>
      <c r="E39" s="168">
        <f t="shared" si="12"/>
        <v>1000</v>
      </c>
      <c r="F39" s="168"/>
      <c r="G39" s="168">
        <v>1000</v>
      </c>
      <c r="H39" s="43">
        <f t="shared" si="13"/>
        <v>425</v>
      </c>
      <c r="I39" s="43"/>
      <c r="J39" s="43">
        <v>425</v>
      </c>
      <c r="K39" s="43">
        <f t="shared" si="15"/>
        <v>1000</v>
      </c>
      <c r="L39" s="43"/>
      <c r="M39" s="43">
        <v>1000</v>
      </c>
      <c r="N39" s="169">
        <f t="shared" si="17"/>
        <v>100</v>
      </c>
      <c r="O39" s="169">
        <f t="shared" si="18"/>
        <v>100</v>
      </c>
      <c r="P39" s="171">
        <f t="shared" si="19"/>
        <v>235.29411764705884</v>
      </c>
      <c r="Q39" s="160">
        <f t="shared" si="3"/>
        <v>42.5</v>
      </c>
    </row>
    <row r="40" spans="1:17" ht="14.25">
      <c r="A40" s="174" t="s">
        <v>75</v>
      </c>
      <c r="B40" s="43">
        <f t="shared" si="16"/>
        <v>40000</v>
      </c>
      <c r="C40" s="43"/>
      <c r="D40" s="43">
        <v>40000</v>
      </c>
      <c r="E40" s="168">
        <f t="shared" si="12"/>
        <v>40000</v>
      </c>
      <c r="F40" s="168"/>
      <c r="G40" s="168">
        <v>40000</v>
      </c>
      <c r="H40" s="43">
        <f t="shared" si="13"/>
        <v>37762</v>
      </c>
      <c r="I40" s="43"/>
      <c r="J40" s="43">
        <v>37762</v>
      </c>
      <c r="K40" s="43">
        <f t="shared" si="15"/>
        <v>40000</v>
      </c>
      <c r="L40" s="43"/>
      <c r="M40" s="43">
        <v>40000</v>
      </c>
      <c r="N40" s="169">
        <f t="shared" si="17"/>
        <v>100</v>
      </c>
      <c r="O40" s="169">
        <f t="shared" si="18"/>
        <v>100</v>
      </c>
      <c r="P40" s="171">
        <f t="shared" si="19"/>
        <v>105.9265928711403</v>
      </c>
      <c r="Q40" s="160">
        <f t="shared" si="3"/>
        <v>94.405</v>
      </c>
    </row>
    <row r="41" spans="1:17" s="161" customFormat="1" ht="12.75">
      <c r="A41" s="172" t="s">
        <v>76</v>
      </c>
      <c r="B41" s="158">
        <f t="shared" si="16"/>
        <v>63000</v>
      </c>
      <c r="C41" s="158">
        <f>C42+C43</f>
        <v>0</v>
      </c>
      <c r="D41" s="158">
        <f>D42+D43</f>
        <v>63000</v>
      </c>
      <c r="E41" s="159">
        <f t="shared" si="12"/>
        <v>63000</v>
      </c>
      <c r="F41" s="159">
        <f>F42+F43</f>
        <v>0</v>
      </c>
      <c r="G41" s="159">
        <f>G42+G43</f>
        <v>63000</v>
      </c>
      <c r="H41" s="158">
        <f t="shared" si="13"/>
        <v>44404</v>
      </c>
      <c r="I41" s="158">
        <f>I42</f>
        <v>0</v>
      </c>
      <c r="J41" s="158">
        <f>J42+J43</f>
        <v>44404</v>
      </c>
      <c r="K41" s="158">
        <f t="shared" si="15"/>
        <v>53000</v>
      </c>
      <c r="L41" s="158">
        <f>L42</f>
        <v>0</v>
      </c>
      <c r="M41" s="158">
        <f>M42+M43</f>
        <v>53000</v>
      </c>
      <c r="N41" s="173">
        <f>K41/B41*100</f>
        <v>84.12698412698413</v>
      </c>
      <c r="O41" s="173">
        <f>K41/E41*100</f>
        <v>84.12698412698413</v>
      </c>
      <c r="P41" s="160">
        <f>K41/H41*100</f>
        <v>119.3586163408702</v>
      </c>
      <c r="Q41" s="160">
        <f t="shared" si="3"/>
        <v>70.48253968253968</v>
      </c>
    </row>
    <row r="42" spans="1:17" s="178" customFormat="1" ht="12.75" customHeight="1">
      <c r="A42" s="174" t="s">
        <v>77</v>
      </c>
      <c r="B42" s="175">
        <f t="shared" si="16"/>
        <v>3000</v>
      </c>
      <c r="C42" s="175"/>
      <c r="D42" s="175">
        <v>3000</v>
      </c>
      <c r="E42" s="176">
        <f t="shared" si="12"/>
        <v>3000</v>
      </c>
      <c r="F42" s="176"/>
      <c r="G42" s="176">
        <v>3000</v>
      </c>
      <c r="H42" s="175">
        <f t="shared" si="13"/>
        <v>10991</v>
      </c>
      <c r="I42" s="175"/>
      <c r="J42" s="175">
        <v>10991</v>
      </c>
      <c r="K42" s="175">
        <f t="shared" si="15"/>
        <v>3000</v>
      </c>
      <c r="L42" s="175"/>
      <c r="M42" s="175">
        <v>3000</v>
      </c>
      <c r="N42" s="169">
        <f>K42/B42*100</f>
        <v>100</v>
      </c>
      <c r="O42" s="169">
        <f>K42/E42*100</f>
        <v>100</v>
      </c>
      <c r="P42" s="177">
        <f>K42/H42*100</f>
        <v>27.29505959421345</v>
      </c>
      <c r="Q42" s="160">
        <f t="shared" si="3"/>
        <v>366.3666666666667</v>
      </c>
    </row>
    <row r="43" spans="1:17" s="178" customFormat="1" ht="12.75" customHeight="1">
      <c r="A43" s="174" t="s">
        <v>78</v>
      </c>
      <c r="B43" s="175">
        <f t="shared" si="16"/>
        <v>60000</v>
      </c>
      <c r="C43" s="175"/>
      <c r="D43" s="175">
        <v>60000</v>
      </c>
      <c r="E43" s="176">
        <f t="shared" si="12"/>
        <v>60000</v>
      </c>
      <c r="F43" s="176"/>
      <c r="G43" s="176">
        <v>60000</v>
      </c>
      <c r="H43" s="175">
        <f t="shared" si="13"/>
        <v>33413</v>
      </c>
      <c r="I43" s="175"/>
      <c r="J43" s="175">
        <v>33413</v>
      </c>
      <c r="K43" s="175">
        <f t="shared" si="15"/>
        <v>50000</v>
      </c>
      <c r="L43" s="175"/>
      <c r="M43" s="175">
        <v>50000</v>
      </c>
      <c r="N43" s="169">
        <f>K43/B43*100</f>
        <v>83.33333333333334</v>
      </c>
      <c r="O43" s="169">
        <f>K43/E43*100</f>
        <v>83.33333333333334</v>
      </c>
      <c r="P43" s="177">
        <f>K43/H43*100</f>
        <v>149.64235477209468</v>
      </c>
      <c r="Q43" s="160">
        <f t="shared" si="3"/>
        <v>55.688333333333325</v>
      </c>
    </row>
    <row r="44" spans="1:17" s="161" customFormat="1" ht="14.25" customHeight="1">
      <c r="A44" s="172" t="s">
        <v>79</v>
      </c>
      <c r="B44" s="158">
        <f t="shared" si="16"/>
        <v>5000</v>
      </c>
      <c r="C44" s="158">
        <f>SUM(C45:C47)</f>
        <v>0</v>
      </c>
      <c r="D44" s="158">
        <f>SUM(D45:D47)</f>
        <v>5000</v>
      </c>
      <c r="E44" s="159">
        <f t="shared" si="12"/>
        <v>11683</v>
      </c>
      <c r="F44" s="159">
        <f>SUM(F45:F47)</f>
        <v>1683</v>
      </c>
      <c r="G44" s="159">
        <f>SUM(G45:G47)</f>
        <v>10000</v>
      </c>
      <c r="H44" s="158">
        <f t="shared" si="13"/>
        <v>14233</v>
      </c>
      <c r="I44" s="158">
        <f>SUM(I45:I47)</f>
        <v>1683</v>
      </c>
      <c r="J44" s="158">
        <f>SUM(J45:J47)</f>
        <v>12550</v>
      </c>
      <c r="K44" s="158">
        <f t="shared" si="15"/>
        <v>13000</v>
      </c>
      <c r="L44" s="158">
        <f>SUM(L45:L47)</f>
        <v>0</v>
      </c>
      <c r="M44" s="158">
        <f>SUM(M45:M47)</f>
        <v>13000</v>
      </c>
      <c r="N44" s="173">
        <f>K44/B44*100</f>
        <v>260</v>
      </c>
      <c r="O44" s="173">
        <f>K44/E44*100</f>
        <v>111.27278952323888</v>
      </c>
      <c r="P44" s="160">
        <f>K44/H44*100</f>
        <v>91.33703365418394</v>
      </c>
      <c r="Q44" s="160">
        <f t="shared" si="3"/>
        <v>121.8265856372507</v>
      </c>
    </row>
    <row r="45" spans="1:17" ht="23.25">
      <c r="A45" s="174" t="s">
        <v>159</v>
      </c>
      <c r="B45" s="43">
        <f t="shared" si="16"/>
        <v>0</v>
      </c>
      <c r="C45" s="43"/>
      <c r="D45" s="43">
        <v>0</v>
      </c>
      <c r="E45" s="168">
        <f t="shared" si="12"/>
        <v>0</v>
      </c>
      <c r="F45" s="168"/>
      <c r="G45" s="168"/>
      <c r="H45" s="43">
        <f>I45+J45</f>
        <v>0</v>
      </c>
      <c r="I45" s="179"/>
      <c r="J45" s="43"/>
      <c r="K45" s="43">
        <f>L45+M45</f>
        <v>0</v>
      </c>
      <c r="L45" s="43"/>
      <c r="M45" s="43"/>
      <c r="N45" s="169">
        <v>0</v>
      </c>
      <c r="O45" s="169">
        <v>0</v>
      </c>
      <c r="P45" s="171" t="e">
        <f aca="true" t="shared" si="20" ref="P45:P66">K45/H45*100</f>
        <v>#DIV/0!</v>
      </c>
      <c r="Q45" s="160" t="e">
        <f t="shared" si="3"/>
        <v>#DIV/0!</v>
      </c>
    </row>
    <row r="46" spans="1:17" ht="14.25">
      <c r="A46" s="174" t="s">
        <v>429</v>
      </c>
      <c r="B46" s="43">
        <f t="shared" si="16"/>
        <v>0</v>
      </c>
      <c r="C46" s="43"/>
      <c r="D46" s="43"/>
      <c r="E46" s="168">
        <f t="shared" si="12"/>
        <v>1683</v>
      </c>
      <c r="F46" s="168">
        <v>1683</v>
      </c>
      <c r="G46" s="168"/>
      <c r="H46" s="43">
        <v>1092</v>
      </c>
      <c r="I46" s="43">
        <v>1683</v>
      </c>
      <c r="J46" s="43">
        <v>1988</v>
      </c>
      <c r="K46" s="43">
        <f>L46+M46</f>
        <v>0</v>
      </c>
      <c r="L46" s="43"/>
      <c r="M46" s="43"/>
      <c r="N46" s="169">
        <v>0</v>
      </c>
      <c r="O46" s="169">
        <v>0</v>
      </c>
      <c r="P46" s="171">
        <f t="shared" si="20"/>
        <v>0</v>
      </c>
      <c r="Q46" s="160">
        <f t="shared" si="3"/>
        <v>64.88413547237076</v>
      </c>
    </row>
    <row r="47" spans="1:17" ht="14.25">
      <c r="A47" s="174" t="s">
        <v>80</v>
      </c>
      <c r="B47" s="43">
        <f t="shared" si="16"/>
        <v>5000</v>
      </c>
      <c r="C47" s="43"/>
      <c r="D47" s="43">
        <v>5000</v>
      </c>
      <c r="E47" s="168">
        <f t="shared" si="12"/>
        <v>10000</v>
      </c>
      <c r="F47" s="168"/>
      <c r="G47" s="168">
        <v>10000</v>
      </c>
      <c r="H47" s="43">
        <f t="shared" si="13"/>
        <v>10562</v>
      </c>
      <c r="I47" s="58"/>
      <c r="J47" s="43">
        <v>10562</v>
      </c>
      <c r="K47" s="43">
        <f>L47+M47</f>
        <v>13000</v>
      </c>
      <c r="L47" s="43"/>
      <c r="M47" s="43">
        <v>13000</v>
      </c>
      <c r="N47" s="169">
        <f>K47/B47*100</f>
        <v>260</v>
      </c>
      <c r="O47" s="169">
        <f>K47/E47*100</f>
        <v>130</v>
      </c>
      <c r="P47" s="171">
        <f t="shared" si="20"/>
        <v>123.0827494792653</v>
      </c>
      <c r="Q47" s="160">
        <f t="shared" si="3"/>
        <v>105.62</v>
      </c>
    </row>
    <row r="48" spans="1:17" s="161" customFormat="1" ht="12.75">
      <c r="A48" s="172" t="s">
        <v>81</v>
      </c>
      <c r="B48" s="158">
        <f t="shared" si="16"/>
        <v>-76000</v>
      </c>
      <c r="C48" s="158">
        <v>0</v>
      </c>
      <c r="D48" s="158">
        <f>SUM(D49:D50)</f>
        <v>-76000</v>
      </c>
      <c r="E48" s="159">
        <f t="shared" si="12"/>
        <v>-105075</v>
      </c>
      <c r="F48" s="159">
        <v>0</v>
      </c>
      <c r="G48" s="159">
        <f aca="true" t="shared" si="21" ref="G48:M48">SUM(G49:G50)</f>
        <v>-105075</v>
      </c>
      <c r="H48" s="158">
        <f t="shared" si="21"/>
        <v>-96676</v>
      </c>
      <c r="I48" s="158">
        <f t="shared" si="21"/>
        <v>-187</v>
      </c>
      <c r="J48" s="158">
        <f t="shared" si="21"/>
        <v>-96489</v>
      </c>
      <c r="K48" s="158">
        <f t="shared" si="21"/>
        <v>-77000</v>
      </c>
      <c r="L48" s="158">
        <f t="shared" si="21"/>
        <v>0</v>
      </c>
      <c r="M48" s="158">
        <f t="shared" si="21"/>
        <v>-77000</v>
      </c>
      <c r="N48" s="173">
        <f>K48/B48*100</f>
        <v>101.3157894736842</v>
      </c>
      <c r="O48" s="173">
        <f>K48/E48*100</f>
        <v>73.28098976921247</v>
      </c>
      <c r="P48" s="160">
        <f t="shared" si="20"/>
        <v>79.64748231205263</v>
      </c>
      <c r="Q48" s="160">
        <f t="shared" si="3"/>
        <v>92.00666190816084</v>
      </c>
    </row>
    <row r="49" spans="1:17" ht="14.25" customHeight="1">
      <c r="A49" s="174" t="s">
        <v>82</v>
      </c>
      <c r="B49" s="43">
        <f t="shared" si="16"/>
        <v>-72000</v>
      </c>
      <c r="C49" s="43"/>
      <c r="D49" s="43">
        <v>-72000</v>
      </c>
      <c r="E49" s="168">
        <f t="shared" si="12"/>
        <v>-98075</v>
      </c>
      <c r="F49" s="168"/>
      <c r="G49" s="168">
        <v>-98075</v>
      </c>
      <c r="H49" s="43">
        <f t="shared" si="13"/>
        <v>-92018</v>
      </c>
      <c r="I49" s="43"/>
      <c r="J49" s="43">
        <v>-92018</v>
      </c>
      <c r="K49" s="43">
        <f aca="true" t="shared" si="22" ref="K49:K56">L49+M49</f>
        <v>-72000</v>
      </c>
      <c r="L49" s="43"/>
      <c r="M49" s="43">
        <v>-72000</v>
      </c>
      <c r="N49" s="169">
        <f>K49/B49*100</f>
        <v>100</v>
      </c>
      <c r="O49" s="169">
        <f>K49/E49*100</f>
        <v>73.41320418047412</v>
      </c>
      <c r="P49" s="171">
        <f t="shared" si="20"/>
        <v>78.24556065117694</v>
      </c>
      <c r="Q49" s="160">
        <f t="shared" si="3"/>
        <v>93.82411419831762</v>
      </c>
    </row>
    <row r="50" spans="1:17" ht="23.25">
      <c r="A50" s="174" t="s">
        <v>83</v>
      </c>
      <c r="B50" s="43">
        <f t="shared" si="16"/>
        <v>-4000</v>
      </c>
      <c r="C50" s="43"/>
      <c r="D50" s="43">
        <v>-4000</v>
      </c>
      <c r="E50" s="168">
        <f t="shared" si="12"/>
        <v>-7000</v>
      </c>
      <c r="F50" s="168"/>
      <c r="G50" s="168">
        <v>-7000</v>
      </c>
      <c r="H50" s="43">
        <f t="shared" si="13"/>
        <v>-4658</v>
      </c>
      <c r="I50" s="43">
        <v>-187</v>
      </c>
      <c r="J50" s="43">
        <v>-4471</v>
      </c>
      <c r="K50" s="43">
        <f t="shared" si="22"/>
        <v>-5000</v>
      </c>
      <c r="L50" s="43"/>
      <c r="M50" s="43">
        <v>-5000</v>
      </c>
      <c r="N50" s="169">
        <v>0</v>
      </c>
      <c r="O50" s="169">
        <v>0</v>
      </c>
      <c r="P50" s="171">
        <f t="shared" si="20"/>
        <v>107.34220695577501</v>
      </c>
      <c r="Q50" s="160">
        <v>0</v>
      </c>
    </row>
    <row r="51" spans="1:17" s="161" customFormat="1" ht="12.75">
      <c r="A51" s="172" t="s">
        <v>84</v>
      </c>
      <c r="B51" s="158">
        <f t="shared" si="16"/>
        <v>60000</v>
      </c>
      <c r="C51" s="158"/>
      <c r="D51" s="158">
        <f>SUM(D52:D55)</f>
        <v>60000</v>
      </c>
      <c r="E51" s="159">
        <f t="shared" si="12"/>
        <v>164451</v>
      </c>
      <c r="F51" s="159"/>
      <c r="G51" s="159">
        <f>SUM(G52:G55)</f>
        <v>164451</v>
      </c>
      <c r="H51" s="158">
        <f t="shared" si="13"/>
        <v>163927</v>
      </c>
      <c r="I51" s="158"/>
      <c r="J51" s="158">
        <f>SUM(J52:J55)</f>
        <v>163927</v>
      </c>
      <c r="K51" s="158">
        <f t="shared" si="22"/>
        <v>50300</v>
      </c>
      <c r="L51" s="158"/>
      <c r="M51" s="158">
        <f>SUM(M52:M55)</f>
        <v>50300</v>
      </c>
      <c r="N51" s="173">
        <f aca="true" t="shared" si="23" ref="N51:N57">K51/B51*100</f>
        <v>83.83333333333334</v>
      </c>
      <c r="O51" s="173">
        <f aca="true" t="shared" si="24" ref="O51:O66">K51/E51*100</f>
        <v>30.586618506424408</v>
      </c>
      <c r="P51" s="160">
        <f t="shared" si="20"/>
        <v>30.68439000286713</v>
      </c>
      <c r="Q51" s="160">
        <f t="shared" si="3"/>
        <v>99.68136405373029</v>
      </c>
    </row>
    <row r="52" spans="1:17" ht="14.25">
      <c r="A52" s="174" t="s">
        <v>85</v>
      </c>
      <c r="B52" s="43">
        <f t="shared" si="16"/>
        <v>32389</v>
      </c>
      <c r="C52" s="43"/>
      <c r="D52" s="43">
        <v>32389</v>
      </c>
      <c r="E52" s="168">
        <f t="shared" si="12"/>
        <v>84903</v>
      </c>
      <c r="F52" s="168"/>
      <c r="G52" s="168">
        <v>84903</v>
      </c>
      <c r="H52" s="43">
        <f t="shared" si="13"/>
        <v>83425</v>
      </c>
      <c r="I52" s="43"/>
      <c r="J52" s="43">
        <v>83425</v>
      </c>
      <c r="K52" s="43">
        <f t="shared" si="22"/>
        <v>30000</v>
      </c>
      <c r="L52" s="43"/>
      <c r="M52" s="43">
        <v>30000</v>
      </c>
      <c r="N52" s="169">
        <f t="shared" si="23"/>
        <v>92.62403902559511</v>
      </c>
      <c r="O52" s="169">
        <v>0</v>
      </c>
      <c r="P52" s="171">
        <v>0</v>
      </c>
      <c r="Q52" s="160">
        <f t="shared" si="3"/>
        <v>98.25918989906128</v>
      </c>
    </row>
    <row r="53" spans="1:17" ht="14.25" hidden="1">
      <c r="A53" s="174" t="s">
        <v>86</v>
      </c>
      <c r="B53" s="43">
        <f t="shared" si="16"/>
        <v>0</v>
      </c>
      <c r="C53" s="43"/>
      <c r="D53" s="43"/>
      <c r="E53" s="168">
        <f t="shared" si="12"/>
        <v>0</v>
      </c>
      <c r="F53" s="168"/>
      <c r="G53" s="168"/>
      <c r="H53" s="43">
        <f t="shared" si="13"/>
        <v>0</v>
      </c>
      <c r="I53" s="43"/>
      <c r="J53" s="43"/>
      <c r="K53" s="43">
        <f t="shared" si="22"/>
        <v>0</v>
      </c>
      <c r="L53" s="43"/>
      <c r="M53" s="43"/>
      <c r="N53" s="169">
        <v>0</v>
      </c>
      <c r="O53" s="169">
        <v>0</v>
      </c>
      <c r="P53" s="171" t="e">
        <f>K53/H53*100</f>
        <v>#DIV/0!</v>
      </c>
      <c r="Q53" s="160" t="e">
        <f t="shared" si="3"/>
        <v>#DIV/0!</v>
      </c>
    </row>
    <row r="54" spans="1:17" ht="12.75" customHeight="1">
      <c r="A54" s="174" t="s">
        <v>87</v>
      </c>
      <c r="B54" s="43">
        <f t="shared" si="16"/>
        <v>0</v>
      </c>
      <c r="C54" s="43"/>
      <c r="D54" s="43"/>
      <c r="E54" s="168">
        <f t="shared" si="12"/>
        <v>0</v>
      </c>
      <c r="F54" s="168"/>
      <c r="G54" s="168"/>
      <c r="H54" s="43">
        <f t="shared" si="13"/>
        <v>0</v>
      </c>
      <c r="I54" s="43"/>
      <c r="J54" s="43"/>
      <c r="K54" s="43">
        <f t="shared" si="22"/>
        <v>0</v>
      </c>
      <c r="L54" s="43"/>
      <c r="M54" s="43"/>
      <c r="N54" s="169">
        <v>0</v>
      </c>
      <c r="O54" s="169">
        <v>0</v>
      </c>
      <c r="P54" s="171">
        <v>0</v>
      </c>
      <c r="Q54" s="160">
        <v>0</v>
      </c>
    </row>
    <row r="55" spans="1:17" ht="12.75" customHeight="1">
      <c r="A55" s="174" t="s">
        <v>88</v>
      </c>
      <c r="B55" s="43">
        <f t="shared" si="16"/>
        <v>27611</v>
      </c>
      <c r="C55" s="43"/>
      <c r="D55" s="43">
        <v>27611</v>
      </c>
      <c r="E55" s="168">
        <f t="shared" si="12"/>
        <v>79548</v>
      </c>
      <c r="F55" s="168"/>
      <c r="G55" s="168">
        <v>79548</v>
      </c>
      <c r="H55" s="43">
        <f t="shared" si="13"/>
        <v>80502</v>
      </c>
      <c r="I55" s="43"/>
      <c r="J55" s="43">
        <v>80502</v>
      </c>
      <c r="K55" s="43">
        <f t="shared" si="22"/>
        <v>20300</v>
      </c>
      <c r="L55" s="43"/>
      <c r="M55" s="43">
        <v>20300</v>
      </c>
      <c r="N55" s="169">
        <f t="shared" si="23"/>
        <v>73.52142262141899</v>
      </c>
      <c r="O55" s="169">
        <f t="shared" si="24"/>
        <v>25.519183386131644</v>
      </c>
      <c r="P55" s="171">
        <f t="shared" si="20"/>
        <v>25.216764800874515</v>
      </c>
      <c r="Q55" s="160">
        <f t="shared" si="3"/>
        <v>101.1992759088852</v>
      </c>
    </row>
    <row r="56" spans="1:17" s="161" customFormat="1" ht="12.75">
      <c r="A56" s="172" t="s">
        <v>89</v>
      </c>
      <c r="B56" s="158">
        <f t="shared" si="16"/>
        <v>1440</v>
      </c>
      <c r="C56" s="158"/>
      <c r="D56" s="158">
        <v>1440</v>
      </c>
      <c r="E56" s="159">
        <f t="shared" si="12"/>
        <v>1440</v>
      </c>
      <c r="F56" s="159"/>
      <c r="G56" s="159">
        <v>1440</v>
      </c>
      <c r="H56" s="158">
        <f t="shared" si="13"/>
        <v>720</v>
      </c>
      <c r="I56" s="158"/>
      <c r="J56" s="158">
        <v>720</v>
      </c>
      <c r="K56" s="158">
        <f t="shared" si="22"/>
        <v>1440</v>
      </c>
      <c r="L56" s="158"/>
      <c r="M56" s="158">
        <v>1440</v>
      </c>
      <c r="N56" s="173">
        <v>0</v>
      </c>
      <c r="O56" s="173">
        <v>0</v>
      </c>
      <c r="P56" s="160">
        <f t="shared" si="20"/>
        <v>200</v>
      </c>
      <c r="Q56" s="160">
        <f t="shared" si="3"/>
        <v>50</v>
      </c>
    </row>
    <row r="57" spans="1:17" s="161" customFormat="1" ht="12.75">
      <c r="A57" s="172" t="s">
        <v>90</v>
      </c>
      <c r="B57" s="158">
        <f t="shared" si="16"/>
        <v>3000</v>
      </c>
      <c r="C57" s="158">
        <f>SUM(C58:C62)</f>
        <v>2000</v>
      </c>
      <c r="D57" s="158">
        <f>SUM(D58:D62)</f>
        <v>1000</v>
      </c>
      <c r="E57" s="159">
        <f t="shared" si="12"/>
        <v>20893</v>
      </c>
      <c r="F57" s="159">
        <f>F58</f>
        <v>3325</v>
      </c>
      <c r="G57" s="159">
        <f>SUM(G58:G62)</f>
        <v>17568</v>
      </c>
      <c r="H57" s="158">
        <f t="shared" si="13"/>
        <v>19893</v>
      </c>
      <c r="I57" s="158">
        <f>I58</f>
        <v>3325</v>
      </c>
      <c r="J57" s="158">
        <f>J58</f>
        <v>16568</v>
      </c>
      <c r="K57" s="158">
        <f>K58</f>
        <v>3000</v>
      </c>
      <c r="L57" s="158">
        <f>L58</f>
        <v>2000</v>
      </c>
      <c r="M57" s="158">
        <f>M58</f>
        <v>1000</v>
      </c>
      <c r="N57" s="173">
        <f t="shared" si="23"/>
        <v>100</v>
      </c>
      <c r="O57" s="173">
        <f t="shared" si="24"/>
        <v>14.358876178624419</v>
      </c>
      <c r="P57" s="160">
        <f t="shared" si="20"/>
        <v>15.080681646810437</v>
      </c>
      <c r="Q57" s="160">
        <f t="shared" si="3"/>
        <v>95.21370794045852</v>
      </c>
    </row>
    <row r="58" spans="1:17" ht="23.25">
      <c r="A58" s="174" t="s">
        <v>91</v>
      </c>
      <c r="B58" s="43">
        <f t="shared" si="16"/>
        <v>3000</v>
      </c>
      <c r="C58" s="43">
        <v>2000</v>
      </c>
      <c r="D58" s="43">
        <v>1000</v>
      </c>
      <c r="E58" s="168">
        <f t="shared" si="12"/>
        <v>20893</v>
      </c>
      <c r="F58" s="168">
        <v>3325</v>
      </c>
      <c r="G58" s="168">
        <v>17568</v>
      </c>
      <c r="H58" s="43">
        <f t="shared" si="13"/>
        <v>19893</v>
      </c>
      <c r="I58" s="43">
        <v>3325</v>
      </c>
      <c r="J58" s="43">
        <v>16568</v>
      </c>
      <c r="K58" s="43">
        <f>L58+M58</f>
        <v>3000</v>
      </c>
      <c r="L58" s="43">
        <v>2000</v>
      </c>
      <c r="M58" s="43">
        <v>1000</v>
      </c>
      <c r="N58" s="169">
        <v>57.58</v>
      </c>
      <c r="O58" s="169">
        <f t="shared" si="24"/>
        <v>14.358876178624419</v>
      </c>
      <c r="P58" s="171">
        <f t="shared" si="20"/>
        <v>15.080681646810437</v>
      </c>
      <c r="Q58" s="160">
        <f t="shared" si="3"/>
        <v>95.21370794045852</v>
      </c>
    </row>
    <row r="59" spans="1:17" ht="14.25" hidden="1">
      <c r="A59" s="167" t="s">
        <v>92</v>
      </c>
      <c r="B59" s="43">
        <f t="shared" si="16"/>
        <v>0</v>
      </c>
      <c r="C59" s="43"/>
      <c r="D59" s="43"/>
      <c r="E59" s="168">
        <f t="shared" si="12"/>
        <v>0</v>
      </c>
      <c r="F59" s="168"/>
      <c r="G59" s="168"/>
      <c r="H59" s="43">
        <f t="shared" si="13"/>
        <v>0</v>
      </c>
      <c r="I59" s="43"/>
      <c r="J59" s="43"/>
      <c r="K59" s="43"/>
      <c r="L59" s="43"/>
      <c r="M59" s="43"/>
      <c r="N59" s="169">
        <v>0</v>
      </c>
      <c r="O59" s="169" t="e">
        <f t="shared" si="24"/>
        <v>#DIV/0!</v>
      </c>
      <c r="P59" s="171" t="e">
        <f t="shared" si="20"/>
        <v>#DIV/0!</v>
      </c>
      <c r="Q59" s="160" t="e">
        <f t="shared" si="3"/>
        <v>#DIV/0!</v>
      </c>
    </row>
    <row r="60" spans="1:17" ht="14.25">
      <c r="A60" s="172" t="s">
        <v>92</v>
      </c>
      <c r="B60" s="158">
        <f t="shared" si="16"/>
        <v>0</v>
      </c>
      <c r="C60" s="158"/>
      <c r="D60" s="158"/>
      <c r="E60" s="159">
        <f t="shared" si="12"/>
        <v>0</v>
      </c>
      <c r="F60" s="159">
        <f>F61</f>
        <v>0</v>
      </c>
      <c r="G60" s="159"/>
      <c r="H60" s="158">
        <f aca="true" t="shared" si="25" ref="H60:M60">H61</f>
        <v>0</v>
      </c>
      <c r="I60" s="158">
        <f t="shared" si="25"/>
        <v>0</v>
      </c>
      <c r="J60" s="158">
        <f t="shared" si="25"/>
        <v>0</v>
      </c>
      <c r="K60" s="158">
        <f t="shared" si="25"/>
        <v>0</v>
      </c>
      <c r="L60" s="158">
        <f t="shared" si="25"/>
        <v>0</v>
      </c>
      <c r="M60" s="158">
        <f t="shared" si="25"/>
        <v>0</v>
      </c>
      <c r="N60" s="160"/>
      <c r="O60" s="160"/>
      <c r="P60" s="160">
        <v>0</v>
      </c>
      <c r="Q60" s="160" t="e">
        <f t="shared" si="3"/>
        <v>#DIV/0!</v>
      </c>
    </row>
    <row r="61" spans="1:17" ht="14.25">
      <c r="A61" s="167" t="s">
        <v>93</v>
      </c>
      <c r="B61" s="43">
        <f t="shared" si="16"/>
        <v>0</v>
      </c>
      <c r="C61" s="43"/>
      <c r="D61" s="43"/>
      <c r="E61" s="168">
        <f t="shared" si="12"/>
        <v>0</v>
      </c>
      <c r="F61" s="168"/>
      <c r="G61" s="168"/>
      <c r="H61" s="43">
        <f>I61+J61</f>
        <v>0</v>
      </c>
      <c r="I61" s="43"/>
      <c r="J61" s="43"/>
      <c r="K61" s="43">
        <f>L61+M61</f>
        <v>0</v>
      </c>
      <c r="L61" s="43"/>
      <c r="M61" s="43"/>
      <c r="N61" s="169"/>
      <c r="O61" s="169"/>
      <c r="P61" s="171"/>
      <c r="Q61" s="160" t="e">
        <f t="shared" si="3"/>
        <v>#DIV/0!</v>
      </c>
    </row>
    <row r="62" spans="1:17" ht="14.25" hidden="1">
      <c r="A62" s="174" t="s">
        <v>94</v>
      </c>
      <c r="B62" s="43">
        <f t="shared" si="16"/>
        <v>0</v>
      </c>
      <c r="C62" s="43"/>
      <c r="D62" s="43"/>
      <c r="E62" s="168">
        <f t="shared" si="12"/>
        <v>0</v>
      </c>
      <c r="F62" s="168"/>
      <c r="G62" s="168"/>
      <c r="H62" s="43">
        <f t="shared" si="13"/>
        <v>0</v>
      </c>
      <c r="I62" s="43"/>
      <c r="J62" s="43"/>
      <c r="K62" s="43"/>
      <c r="L62" s="43"/>
      <c r="M62" s="43"/>
      <c r="N62" s="169">
        <v>0</v>
      </c>
      <c r="O62" s="169" t="e">
        <f t="shared" si="24"/>
        <v>#DIV/0!</v>
      </c>
      <c r="P62" s="171" t="e">
        <f t="shared" si="20"/>
        <v>#DIV/0!</v>
      </c>
      <c r="Q62" s="160" t="e">
        <f t="shared" si="3"/>
        <v>#DIV/0!</v>
      </c>
    </row>
    <row r="63" spans="1:17" s="161" customFormat="1" ht="12.75">
      <c r="A63" s="172" t="s">
        <v>95</v>
      </c>
      <c r="B63" s="158">
        <f aca="true" t="shared" si="26" ref="B63:G63">B64+B65+B66+B68+B70+B67</f>
        <v>6228031</v>
      </c>
      <c r="C63" s="158">
        <f t="shared" si="26"/>
        <v>4913231</v>
      </c>
      <c r="D63" s="158">
        <f t="shared" si="26"/>
        <v>1314800</v>
      </c>
      <c r="E63" s="159">
        <f t="shared" si="26"/>
        <v>6787919</v>
      </c>
      <c r="F63" s="159">
        <f t="shared" si="26"/>
        <v>5473119</v>
      </c>
      <c r="G63" s="159">
        <f t="shared" si="26"/>
        <v>1314800</v>
      </c>
      <c r="H63" s="158">
        <f>H64+H65+H66+H68+H70+H67+H69</f>
        <v>6756262</v>
      </c>
      <c r="I63" s="158">
        <f>SUM(I64:I70)</f>
        <v>5453019</v>
      </c>
      <c r="J63" s="158">
        <f>J64+J65+J66+J68+J70+J67+J69</f>
        <v>1303243</v>
      </c>
      <c r="K63" s="158">
        <f>K64+K65+K66+K68+K70+K67+K69</f>
        <v>6813004</v>
      </c>
      <c r="L63" s="158">
        <f>SUM(L64:L70)</f>
        <v>5421704</v>
      </c>
      <c r="M63" s="158">
        <f>M64+M65+M66+M68+M70+M67+M69</f>
        <v>1391300</v>
      </c>
      <c r="N63" s="160">
        <f>K63/B63*100</f>
        <v>109.39258330602402</v>
      </c>
      <c r="O63" s="160">
        <f t="shared" si="24"/>
        <v>100.36955361429622</v>
      </c>
      <c r="P63" s="160">
        <f t="shared" si="20"/>
        <v>100.8398430966709</v>
      </c>
      <c r="Q63" s="160">
        <f t="shared" si="3"/>
        <v>99.53362731641317</v>
      </c>
    </row>
    <row r="64" spans="1:17" ht="14.25">
      <c r="A64" s="167" t="s">
        <v>96</v>
      </c>
      <c r="B64" s="43">
        <f aca="true" t="shared" si="27" ref="B64:B70">C64+D64</f>
        <v>4913231</v>
      </c>
      <c r="C64" s="43">
        <v>4913231</v>
      </c>
      <c r="D64" s="43"/>
      <c r="E64" s="168">
        <f aca="true" t="shared" si="28" ref="E64:E70">F64+G64</f>
        <v>5083666</v>
      </c>
      <c r="F64" s="168">
        <v>5083666</v>
      </c>
      <c r="G64" s="168"/>
      <c r="H64" s="43">
        <f aca="true" t="shared" si="29" ref="H64:H70">I64+J64</f>
        <v>5083666</v>
      </c>
      <c r="I64" s="43">
        <v>5083666</v>
      </c>
      <c r="J64" s="43"/>
      <c r="K64" s="43">
        <f aca="true" t="shared" si="30" ref="K64:K70">L64+M64</f>
        <v>5421704</v>
      </c>
      <c r="L64" s="43">
        <v>5421704</v>
      </c>
      <c r="M64" s="43"/>
      <c r="N64" s="169">
        <f>K64/B64*100</f>
        <v>110.34905543826457</v>
      </c>
      <c r="O64" s="169">
        <f t="shared" si="24"/>
        <v>106.6494927086083</v>
      </c>
      <c r="P64" s="171">
        <f t="shared" si="20"/>
        <v>106.6494927086083</v>
      </c>
      <c r="Q64" s="160">
        <f t="shared" si="3"/>
        <v>100</v>
      </c>
    </row>
    <row r="65" spans="1:17" ht="14.25">
      <c r="A65" s="167" t="s">
        <v>97</v>
      </c>
      <c r="B65" s="43">
        <f t="shared" si="27"/>
        <v>693100</v>
      </c>
      <c r="C65" s="43"/>
      <c r="D65" s="43">
        <v>693100</v>
      </c>
      <c r="E65" s="168">
        <f t="shared" si="28"/>
        <v>693100</v>
      </c>
      <c r="F65" s="168"/>
      <c r="G65" s="168">
        <v>693100</v>
      </c>
      <c r="H65" s="43">
        <f t="shared" si="29"/>
        <v>693100</v>
      </c>
      <c r="I65" s="43"/>
      <c r="J65" s="43">
        <v>693100</v>
      </c>
      <c r="K65" s="43">
        <f t="shared" si="30"/>
        <v>724800</v>
      </c>
      <c r="L65" s="43"/>
      <c r="M65" s="43">
        <v>724800</v>
      </c>
      <c r="N65" s="169">
        <f>K65/B65*100</f>
        <v>104.57365459529649</v>
      </c>
      <c r="O65" s="169">
        <f t="shared" si="24"/>
        <v>104.57365459529649</v>
      </c>
      <c r="P65" s="171">
        <f t="shared" si="20"/>
        <v>104.57365459529649</v>
      </c>
      <c r="Q65" s="160">
        <f t="shared" si="3"/>
        <v>100</v>
      </c>
    </row>
    <row r="66" spans="1:17" ht="14.25">
      <c r="A66" s="167" t="s">
        <v>98</v>
      </c>
      <c r="B66" s="43">
        <f t="shared" si="27"/>
        <v>621700</v>
      </c>
      <c r="C66" s="43"/>
      <c r="D66" s="43">
        <v>621700</v>
      </c>
      <c r="E66" s="168">
        <f t="shared" si="28"/>
        <v>621700</v>
      </c>
      <c r="F66" s="168"/>
      <c r="G66" s="168">
        <v>621700</v>
      </c>
      <c r="H66" s="43">
        <f t="shared" si="29"/>
        <v>621700</v>
      </c>
      <c r="I66" s="43"/>
      <c r="J66" s="43">
        <v>621700</v>
      </c>
      <c r="K66" s="43">
        <f t="shared" si="30"/>
        <v>666500</v>
      </c>
      <c r="L66" s="43"/>
      <c r="M66" s="175">
        <v>666500</v>
      </c>
      <c r="N66" s="169">
        <f>K66/B66*100</f>
        <v>107.2060479330867</v>
      </c>
      <c r="O66" s="169">
        <f t="shared" si="24"/>
        <v>107.2060479330867</v>
      </c>
      <c r="P66" s="171">
        <f t="shared" si="20"/>
        <v>107.2060479330867</v>
      </c>
      <c r="Q66" s="160">
        <f t="shared" si="3"/>
        <v>100</v>
      </c>
    </row>
    <row r="67" spans="1:17" ht="25.5" customHeight="1">
      <c r="A67" s="180" t="s">
        <v>99</v>
      </c>
      <c r="B67" s="43">
        <f t="shared" si="27"/>
        <v>0</v>
      </c>
      <c r="C67" s="43"/>
      <c r="D67" s="43"/>
      <c r="E67" s="168">
        <f t="shared" si="28"/>
        <v>307067</v>
      </c>
      <c r="F67" s="168">
        <v>307067</v>
      </c>
      <c r="G67" s="168"/>
      <c r="H67" s="43">
        <f t="shared" si="29"/>
        <v>307067</v>
      </c>
      <c r="I67" s="43">
        <v>307067</v>
      </c>
      <c r="J67" s="43"/>
      <c r="K67" s="43">
        <f t="shared" si="30"/>
        <v>0</v>
      </c>
      <c r="L67" s="43"/>
      <c r="M67" s="43"/>
      <c r="N67" s="169">
        <v>0</v>
      </c>
      <c r="O67" s="169">
        <v>0</v>
      </c>
      <c r="P67" s="171">
        <v>0</v>
      </c>
      <c r="Q67" s="160">
        <f t="shared" si="3"/>
        <v>100</v>
      </c>
    </row>
    <row r="68" spans="1:17" ht="23.25">
      <c r="A68" s="174" t="s">
        <v>100</v>
      </c>
      <c r="B68" s="43">
        <f t="shared" si="27"/>
        <v>0</v>
      </c>
      <c r="C68" s="43"/>
      <c r="D68" s="43"/>
      <c r="E68" s="168">
        <f t="shared" si="28"/>
        <v>82386</v>
      </c>
      <c r="F68" s="168">
        <v>82386</v>
      </c>
      <c r="G68" s="168"/>
      <c r="H68" s="43">
        <f t="shared" si="29"/>
        <v>82386</v>
      </c>
      <c r="I68" s="43">
        <v>82386</v>
      </c>
      <c r="J68" s="43"/>
      <c r="K68" s="43">
        <f t="shared" si="30"/>
        <v>0</v>
      </c>
      <c r="L68" s="43"/>
      <c r="M68" s="43"/>
      <c r="N68" s="169">
        <v>0</v>
      </c>
      <c r="O68" s="169">
        <f>K68/E68*100</f>
        <v>0</v>
      </c>
      <c r="P68" s="171">
        <f aca="true" t="shared" si="31" ref="P68:P101">K68/H68*100</f>
        <v>0</v>
      </c>
      <c r="Q68" s="160">
        <f t="shared" si="3"/>
        <v>100</v>
      </c>
    </row>
    <row r="69" spans="1:17" ht="14.25">
      <c r="A69" s="174" t="s">
        <v>101</v>
      </c>
      <c r="B69" s="43">
        <f t="shared" si="27"/>
        <v>0</v>
      </c>
      <c r="C69" s="43"/>
      <c r="D69" s="43"/>
      <c r="E69" s="168">
        <f t="shared" si="28"/>
        <v>0</v>
      </c>
      <c r="F69" s="168"/>
      <c r="G69" s="168"/>
      <c r="H69" s="43">
        <f t="shared" si="29"/>
        <v>-31657</v>
      </c>
      <c r="I69" s="43">
        <v>-20100</v>
      </c>
      <c r="J69" s="43">
        <v>-11557</v>
      </c>
      <c r="K69" s="43">
        <f t="shared" si="30"/>
        <v>0</v>
      </c>
      <c r="L69" s="43"/>
      <c r="M69" s="43"/>
      <c r="N69" s="169"/>
      <c r="O69" s="169"/>
      <c r="P69" s="171"/>
      <c r="Q69" s="160">
        <v>0</v>
      </c>
    </row>
    <row r="70" spans="1:17" ht="14.25">
      <c r="A70" s="167" t="s">
        <v>102</v>
      </c>
      <c r="B70" s="43">
        <f t="shared" si="27"/>
        <v>0</v>
      </c>
      <c r="C70" s="43"/>
      <c r="D70" s="43"/>
      <c r="E70" s="168">
        <f t="shared" si="28"/>
        <v>0</v>
      </c>
      <c r="F70" s="168"/>
      <c r="G70" s="168"/>
      <c r="H70" s="43">
        <f t="shared" si="29"/>
        <v>0</v>
      </c>
      <c r="I70" s="43"/>
      <c r="J70" s="43"/>
      <c r="K70" s="43">
        <f t="shared" si="30"/>
        <v>0</v>
      </c>
      <c r="L70" s="43"/>
      <c r="M70" s="43"/>
      <c r="N70" s="169">
        <v>0</v>
      </c>
      <c r="O70" s="169">
        <v>0</v>
      </c>
      <c r="P70" s="171">
        <v>0</v>
      </c>
      <c r="Q70" s="160">
        <v>0</v>
      </c>
    </row>
    <row r="71" spans="1:17" s="161" customFormat="1" ht="27" customHeight="1">
      <c r="A71" s="157" t="s">
        <v>103</v>
      </c>
      <c r="B71" s="158">
        <f>B72+B76+B80</f>
        <v>-130000</v>
      </c>
      <c r="C71" s="158">
        <f>C72+C76+C80</f>
        <v>0</v>
      </c>
      <c r="D71" s="158">
        <f>D72+D76+D80</f>
        <v>-130000</v>
      </c>
      <c r="E71" s="159">
        <f>E72+E76+E80</f>
        <v>-18233</v>
      </c>
      <c r="F71" s="159">
        <f>F72+F76+F80</f>
        <v>84027</v>
      </c>
      <c r="G71" s="159">
        <f>G72+G76+G79</f>
        <v>-82320</v>
      </c>
      <c r="H71" s="158">
        <f>H72+H76+H79</f>
        <v>-25244</v>
      </c>
      <c r="I71" s="158">
        <f>I72+I76+I80</f>
        <v>84027</v>
      </c>
      <c r="J71" s="158">
        <f>J72+J76+J80+J79</f>
        <v>-109271</v>
      </c>
      <c r="K71" s="158">
        <f>K72+K76+K80</f>
        <v>-175000</v>
      </c>
      <c r="L71" s="158">
        <f>L72+L76+L80</f>
        <v>0</v>
      </c>
      <c r="M71" s="158">
        <f>M72+M76+M80+M79</f>
        <v>-175000</v>
      </c>
      <c r="N71" s="160">
        <v>0</v>
      </c>
      <c r="O71" s="160">
        <f>K71/E71*100</f>
        <v>959.798168156639</v>
      </c>
      <c r="P71" s="160">
        <f t="shared" si="31"/>
        <v>693.2340358104896</v>
      </c>
      <c r="Q71" s="160">
        <f t="shared" si="3"/>
        <v>138.4522568968354</v>
      </c>
    </row>
    <row r="72" spans="1:17" s="161" customFormat="1" ht="12.75">
      <c r="A72" s="172" t="s">
        <v>104</v>
      </c>
      <c r="B72" s="158">
        <f aca="true" t="shared" si="32" ref="B72:B86">C72+D72</f>
        <v>-130000</v>
      </c>
      <c r="C72" s="158"/>
      <c r="D72" s="158">
        <f>D73+D74</f>
        <v>-130000</v>
      </c>
      <c r="E72" s="159">
        <f aca="true" t="shared" si="33" ref="E72:E86">F72+G72</f>
        <v>36767</v>
      </c>
      <c r="F72" s="159">
        <f>SUM(F73:F75)</f>
        <v>84027</v>
      </c>
      <c r="G72" s="159">
        <f>SUM(G73:G75)</f>
        <v>-47260</v>
      </c>
      <c r="H72" s="158">
        <f>SUM(H73:H75)</f>
        <v>14084</v>
      </c>
      <c r="I72" s="158">
        <f>SUM(I73:I75)</f>
        <v>84027</v>
      </c>
      <c r="J72" s="158">
        <f>SUM(J73:J75)</f>
        <v>-69943</v>
      </c>
      <c r="K72" s="158">
        <f aca="true" t="shared" si="34" ref="K72:K79">L72+M72</f>
        <v>-120000</v>
      </c>
      <c r="L72" s="158">
        <f>SUM(L73:L75)</f>
        <v>0</v>
      </c>
      <c r="M72" s="158">
        <f>SUM(M73:M75)</f>
        <v>-120000</v>
      </c>
      <c r="N72" s="173">
        <v>0</v>
      </c>
      <c r="O72" s="173">
        <f>K72/E72*100</f>
        <v>-326.37963391084395</v>
      </c>
      <c r="P72" s="160">
        <f t="shared" si="31"/>
        <v>-852.0306731042318</v>
      </c>
      <c r="Q72" s="160">
        <f t="shared" si="3"/>
        <v>38.30608970000272</v>
      </c>
    </row>
    <row r="73" spans="1:17" ht="14.25">
      <c r="A73" s="174" t="s">
        <v>105</v>
      </c>
      <c r="B73" s="43">
        <f t="shared" si="32"/>
        <v>0</v>
      </c>
      <c r="C73" s="43"/>
      <c r="D73" s="43"/>
      <c r="E73" s="168">
        <f t="shared" si="33"/>
        <v>46150</v>
      </c>
      <c r="F73" s="168">
        <v>46150</v>
      </c>
      <c r="G73" s="168"/>
      <c r="H73" s="43">
        <f aca="true" t="shared" si="35" ref="H73:H84">I73+J73</f>
        <v>46150</v>
      </c>
      <c r="I73" s="43">
        <v>46150</v>
      </c>
      <c r="J73" s="43"/>
      <c r="K73" s="43">
        <f t="shared" si="34"/>
        <v>0</v>
      </c>
      <c r="L73" s="43"/>
      <c r="M73" s="43"/>
      <c r="N73" s="169">
        <v>0</v>
      </c>
      <c r="O73" s="169">
        <f>K73/E73*100</f>
        <v>0</v>
      </c>
      <c r="P73" s="171">
        <f t="shared" si="31"/>
        <v>0</v>
      </c>
      <c r="Q73" s="160">
        <f t="shared" si="3"/>
        <v>100</v>
      </c>
    </row>
    <row r="74" spans="1:17" ht="18" customHeight="1">
      <c r="A74" s="174" t="s">
        <v>106</v>
      </c>
      <c r="B74" s="43">
        <f t="shared" si="32"/>
        <v>-130000</v>
      </c>
      <c r="C74" s="43"/>
      <c r="D74" s="43">
        <v>-130000</v>
      </c>
      <c r="E74" s="168">
        <f t="shared" si="33"/>
        <v>-47260</v>
      </c>
      <c r="F74" s="168"/>
      <c r="G74" s="168">
        <v>-47260</v>
      </c>
      <c r="H74" s="43">
        <f t="shared" si="35"/>
        <v>-69943</v>
      </c>
      <c r="I74" s="43"/>
      <c r="J74" s="43">
        <v>-69943</v>
      </c>
      <c r="K74" s="43">
        <f t="shared" si="34"/>
        <v>-120000</v>
      </c>
      <c r="L74" s="43"/>
      <c r="M74" s="43">
        <v>-120000</v>
      </c>
      <c r="N74" s="169">
        <v>0</v>
      </c>
      <c r="O74" s="169">
        <v>0</v>
      </c>
      <c r="P74" s="171">
        <f t="shared" si="31"/>
        <v>171.56827702557797</v>
      </c>
      <c r="Q74" s="160">
        <v>0</v>
      </c>
    </row>
    <row r="75" spans="1:17" ht="24.75" customHeight="1">
      <c r="A75" s="174" t="s">
        <v>107</v>
      </c>
      <c r="B75" s="43">
        <f t="shared" si="32"/>
        <v>0</v>
      </c>
      <c r="C75" s="43"/>
      <c r="D75" s="43"/>
      <c r="E75" s="168">
        <f t="shared" si="33"/>
        <v>37877</v>
      </c>
      <c r="F75" s="168">
        <v>37877</v>
      </c>
      <c r="G75" s="168"/>
      <c r="H75" s="43">
        <f t="shared" si="35"/>
        <v>37877</v>
      </c>
      <c r="I75" s="43">
        <v>37877</v>
      </c>
      <c r="J75" s="43"/>
      <c r="K75" s="43">
        <f t="shared" si="34"/>
        <v>0</v>
      </c>
      <c r="L75" s="43"/>
      <c r="M75" s="43"/>
      <c r="N75" s="169">
        <v>0</v>
      </c>
      <c r="O75" s="169">
        <f>K75/E75*100</f>
        <v>0</v>
      </c>
      <c r="P75" s="171">
        <f t="shared" si="31"/>
        <v>0</v>
      </c>
      <c r="Q75" s="160">
        <f t="shared" si="3"/>
        <v>100</v>
      </c>
    </row>
    <row r="76" spans="1:17" s="161" customFormat="1" ht="12.75">
      <c r="A76" s="172" t="s">
        <v>108</v>
      </c>
      <c r="B76" s="158">
        <f t="shared" si="32"/>
        <v>0</v>
      </c>
      <c r="C76" s="158">
        <f>SUM(C77:C79)</f>
        <v>0</v>
      </c>
      <c r="D76" s="158">
        <f>SUM(D77:D78)</f>
        <v>0</v>
      </c>
      <c r="E76" s="159">
        <f t="shared" si="33"/>
        <v>-55000</v>
      </c>
      <c r="F76" s="159">
        <f>SUM(F77:F79)</f>
        <v>0</v>
      </c>
      <c r="G76" s="159">
        <f>SUM(G77:G78)</f>
        <v>-55000</v>
      </c>
      <c r="H76" s="158">
        <f t="shared" si="35"/>
        <v>-59268</v>
      </c>
      <c r="I76" s="158">
        <f>SUM(I77:I78)</f>
        <v>0</v>
      </c>
      <c r="J76" s="158">
        <f>SUM(J77:J78)</f>
        <v>-59268</v>
      </c>
      <c r="K76" s="158">
        <f t="shared" si="34"/>
        <v>-55000</v>
      </c>
      <c r="L76" s="158">
        <f>SUM(L77:L78)</f>
        <v>0</v>
      </c>
      <c r="M76" s="158">
        <f>SUM(M77:M78)</f>
        <v>-55000</v>
      </c>
      <c r="N76" s="173">
        <v>0</v>
      </c>
      <c r="O76" s="173">
        <v>0</v>
      </c>
      <c r="P76" s="160">
        <f t="shared" si="31"/>
        <v>92.79881217520416</v>
      </c>
      <c r="Q76" s="160">
        <v>0</v>
      </c>
    </row>
    <row r="77" spans="1:17" ht="14.25">
      <c r="A77" s="174" t="s">
        <v>109</v>
      </c>
      <c r="B77" s="43">
        <f t="shared" si="32"/>
        <v>0</v>
      </c>
      <c r="C77" s="43"/>
      <c r="D77" s="43"/>
      <c r="E77" s="168">
        <f t="shared" si="33"/>
        <v>0</v>
      </c>
      <c r="F77" s="168"/>
      <c r="G77" s="168"/>
      <c r="H77" s="43">
        <f t="shared" si="35"/>
        <v>0</v>
      </c>
      <c r="I77" s="43"/>
      <c r="J77" s="43"/>
      <c r="K77" s="43">
        <f t="shared" si="34"/>
        <v>0</v>
      </c>
      <c r="L77" s="43"/>
      <c r="M77" s="43"/>
      <c r="N77" s="169">
        <v>0</v>
      </c>
      <c r="O77" s="169">
        <v>0</v>
      </c>
      <c r="P77" s="171">
        <v>0</v>
      </c>
      <c r="Q77" s="160">
        <v>0</v>
      </c>
    </row>
    <row r="78" spans="1:17" ht="14.25">
      <c r="A78" s="174" t="s">
        <v>110</v>
      </c>
      <c r="B78" s="43">
        <f t="shared" si="32"/>
        <v>0</v>
      </c>
      <c r="C78" s="43"/>
      <c r="D78" s="43"/>
      <c r="E78" s="168">
        <f t="shared" si="33"/>
        <v>-55000</v>
      </c>
      <c r="F78" s="168"/>
      <c r="G78" s="168">
        <v>-55000</v>
      </c>
      <c r="H78" s="43">
        <f t="shared" si="35"/>
        <v>-59268</v>
      </c>
      <c r="I78" s="43"/>
      <c r="J78" s="43">
        <v>-59268</v>
      </c>
      <c r="K78" s="43">
        <f t="shared" si="34"/>
        <v>-55000</v>
      </c>
      <c r="L78" s="43"/>
      <c r="M78" s="43">
        <v>-55000</v>
      </c>
      <c r="N78" s="169">
        <v>0</v>
      </c>
      <c r="O78" s="169">
        <v>0</v>
      </c>
      <c r="P78" s="171">
        <f t="shared" si="31"/>
        <v>92.79881217520416</v>
      </c>
      <c r="Q78" s="160"/>
    </row>
    <row r="79" spans="1:17" ht="14.25">
      <c r="A79" s="157" t="s">
        <v>111</v>
      </c>
      <c r="B79" s="158">
        <f>C79+D79</f>
        <v>0</v>
      </c>
      <c r="C79" s="158"/>
      <c r="D79" s="158">
        <f>D82</f>
        <v>0</v>
      </c>
      <c r="E79" s="159">
        <f>F79+G79</f>
        <v>19940</v>
      </c>
      <c r="F79" s="159">
        <f>F82</f>
        <v>0</v>
      </c>
      <c r="G79" s="159">
        <f>G82</f>
        <v>19940</v>
      </c>
      <c r="H79" s="158">
        <f t="shared" si="35"/>
        <v>19940</v>
      </c>
      <c r="I79" s="158"/>
      <c r="J79" s="158">
        <f>J82</f>
        <v>19940</v>
      </c>
      <c r="K79" s="158">
        <f t="shared" si="34"/>
        <v>0</v>
      </c>
      <c r="L79" s="158"/>
      <c r="M79" s="158">
        <f>M82</f>
        <v>0</v>
      </c>
      <c r="N79" s="160">
        <v>0</v>
      </c>
      <c r="O79" s="160">
        <v>0</v>
      </c>
      <c r="P79" s="160">
        <v>0</v>
      </c>
      <c r="Q79" s="160">
        <v>0</v>
      </c>
    </row>
    <row r="80" spans="1:17" ht="14.25" hidden="1">
      <c r="A80" s="167" t="s">
        <v>111</v>
      </c>
      <c r="B80" s="43">
        <f t="shared" si="32"/>
        <v>0</v>
      </c>
      <c r="C80" s="43"/>
      <c r="D80" s="43"/>
      <c r="E80" s="168">
        <f t="shared" si="33"/>
        <v>0</v>
      </c>
      <c r="F80" s="168"/>
      <c r="G80" s="168"/>
      <c r="H80" s="43">
        <f t="shared" si="35"/>
        <v>0</v>
      </c>
      <c r="I80" s="43"/>
      <c r="J80" s="43"/>
      <c r="K80" s="43"/>
      <c r="L80" s="43"/>
      <c r="M80" s="43"/>
      <c r="N80" s="169">
        <v>0</v>
      </c>
      <c r="O80" s="169" t="e">
        <f>K80/E80*100</f>
        <v>#DIV/0!</v>
      </c>
      <c r="P80" s="171" t="e">
        <f t="shared" si="31"/>
        <v>#DIV/0!</v>
      </c>
      <c r="Q80" s="160" t="e">
        <f aca="true" t="shared" si="36" ref="Q80:Q104">H80/E80*100</f>
        <v>#DIV/0!</v>
      </c>
    </row>
    <row r="81" spans="1:17" ht="14.25" hidden="1">
      <c r="A81" s="174" t="s">
        <v>112</v>
      </c>
      <c r="B81" s="43">
        <f t="shared" si="32"/>
        <v>0</v>
      </c>
      <c r="C81" s="43"/>
      <c r="D81" s="43"/>
      <c r="E81" s="168">
        <f t="shared" si="33"/>
        <v>0</v>
      </c>
      <c r="F81" s="168"/>
      <c r="G81" s="168"/>
      <c r="H81" s="43">
        <f t="shared" si="35"/>
        <v>0</v>
      </c>
      <c r="I81" s="43"/>
      <c r="J81" s="43"/>
      <c r="K81" s="43"/>
      <c r="L81" s="43"/>
      <c r="M81" s="43"/>
      <c r="N81" s="169">
        <v>0</v>
      </c>
      <c r="O81" s="169" t="e">
        <f>K81/E81*100</f>
        <v>#DIV/0!</v>
      </c>
      <c r="P81" s="171" t="e">
        <f t="shared" si="31"/>
        <v>#DIV/0!</v>
      </c>
      <c r="Q81" s="160" t="e">
        <f t="shared" si="36"/>
        <v>#DIV/0!</v>
      </c>
    </row>
    <row r="82" spans="1:17" ht="14.25">
      <c r="A82" s="174" t="s">
        <v>112</v>
      </c>
      <c r="B82" s="43"/>
      <c r="C82" s="43"/>
      <c r="D82" s="43"/>
      <c r="E82" s="168"/>
      <c r="F82" s="168"/>
      <c r="G82" s="168">
        <v>19940</v>
      </c>
      <c r="H82" s="58">
        <f t="shared" si="35"/>
        <v>19940</v>
      </c>
      <c r="I82" s="43"/>
      <c r="J82" s="43">
        <v>19940</v>
      </c>
      <c r="K82" s="58">
        <f>L82+M82</f>
        <v>0</v>
      </c>
      <c r="L82" s="43"/>
      <c r="M82" s="43"/>
      <c r="N82" s="169"/>
      <c r="O82" s="169"/>
      <c r="P82" s="171"/>
      <c r="Q82" s="160"/>
    </row>
    <row r="83" spans="1:17" s="161" customFormat="1" ht="14.25">
      <c r="A83" s="157" t="s">
        <v>113</v>
      </c>
      <c r="B83" s="158">
        <f t="shared" si="32"/>
        <v>43388</v>
      </c>
      <c r="C83" s="158">
        <f>C84</f>
        <v>0</v>
      </c>
      <c r="D83" s="158">
        <f>D84</f>
        <v>43388</v>
      </c>
      <c r="E83" s="159">
        <f>F83+G83</f>
        <v>43388</v>
      </c>
      <c r="F83" s="159">
        <f>F84</f>
        <v>0</v>
      </c>
      <c r="G83" s="159">
        <f>G84</f>
        <v>43388</v>
      </c>
      <c r="H83" s="158">
        <f t="shared" si="35"/>
        <v>-198413</v>
      </c>
      <c r="I83" s="158">
        <f>I84</f>
        <v>0</v>
      </c>
      <c r="J83" s="158">
        <f>J84</f>
        <v>-198413</v>
      </c>
      <c r="K83" s="158">
        <f>L83+M83</f>
        <v>241801</v>
      </c>
      <c r="L83" s="158">
        <f>L84</f>
        <v>0</v>
      </c>
      <c r="M83" s="158">
        <f>M84</f>
        <v>241801</v>
      </c>
      <c r="N83" s="160">
        <v>0</v>
      </c>
      <c r="O83" s="160">
        <v>0</v>
      </c>
      <c r="P83" s="171">
        <v>0</v>
      </c>
      <c r="Q83" s="160">
        <f t="shared" si="36"/>
        <v>-457.29925324974647</v>
      </c>
    </row>
    <row r="84" spans="1:17" s="161" customFormat="1" ht="25.5" customHeight="1">
      <c r="A84" s="157" t="s">
        <v>114</v>
      </c>
      <c r="B84" s="158">
        <f t="shared" si="32"/>
        <v>43388</v>
      </c>
      <c r="C84" s="158"/>
      <c r="D84" s="158">
        <v>43388</v>
      </c>
      <c r="E84" s="159">
        <f t="shared" si="33"/>
        <v>43388</v>
      </c>
      <c r="F84" s="159"/>
      <c r="G84" s="159">
        <v>43388</v>
      </c>
      <c r="H84" s="158">
        <f t="shared" si="35"/>
        <v>-198413</v>
      </c>
      <c r="I84" s="158"/>
      <c r="J84" s="158">
        <v>-198413</v>
      </c>
      <c r="K84" s="158">
        <f>L84+M84</f>
        <v>241801</v>
      </c>
      <c r="L84" s="158"/>
      <c r="M84" s="158">
        <v>241801</v>
      </c>
      <c r="N84" s="173">
        <v>0</v>
      </c>
      <c r="O84" s="173">
        <v>0</v>
      </c>
      <c r="P84" s="171">
        <v>0</v>
      </c>
      <c r="Q84" s="160">
        <f t="shared" si="36"/>
        <v>-457.29925324974647</v>
      </c>
    </row>
    <row r="85" spans="1:17" ht="12.75" customHeight="1" hidden="1">
      <c r="A85" s="174" t="s">
        <v>115</v>
      </c>
      <c r="B85" s="43">
        <f t="shared" si="32"/>
        <v>10305</v>
      </c>
      <c r="C85" s="43">
        <v>10305</v>
      </c>
      <c r="D85" s="43"/>
      <c r="E85" s="168">
        <f t="shared" si="33"/>
        <v>10305</v>
      </c>
      <c r="F85" s="168">
        <v>10305</v>
      </c>
      <c r="G85" s="168"/>
      <c r="H85" s="43">
        <f>I85+J85</f>
        <v>8594</v>
      </c>
      <c r="I85" s="43">
        <v>8594</v>
      </c>
      <c r="J85" s="43"/>
      <c r="K85" s="43">
        <f>L85+M85</f>
        <v>71428</v>
      </c>
      <c r="L85" s="43">
        <v>14312</v>
      </c>
      <c r="M85" s="43">
        <v>57116</v>
      </c>
      <c r="N85" s="169">
        <v>0</v>
      </c>
      <c r="O85" s="169">
        <v>0</v>
      </c>
      <c r="P85" s="171">
        <v>0</v>
      </c>
      <c r="Q85" s="160">
        <f t="shared" si="36"/>
        <v>83.39640950994662</v>
      </c>
    </row>
    <row r="86" spans="1:17" ht="12.75" customHeight="1" hidden="1">
      <c r="A86" s="174" t="s">
        <v>116</v>
      </c>
      <c r="B86" s="43">
        <f t="shared" si="32"/>
        <v>-1611233</v>
      </c>
      <c r="C86" s="43"/>
      <c r="D86" s="43">
        <v>-1611233</v>
      </c>
      <c r="E86" s="168">
        <f t="shared" si="33"/>
        <v>-1611233</v>
      </c>
      <c r="F86" s="168"/>
      <c r="G86" s="168">
        <v>-1611233</v>
      </c>
      <c r="H86" s="43">
        <f>I86+J86</f>
        <v>-69804</v>
      </c>
      <c r="I86" s="43"/>
      <c r="J86" s="43">
        <v>-69804</v>
      </c>
      <c r="K86" s="43">
        <f>L86+M86</f>
        <v>-261315</v>
      </c>
      <c r="L86" s="43"/>
      <c r="M86" s="43">
        <v>-261315</v>
      </c>
      <c r="N86" s="169">
        <v>0</v>
      </c>
      <c r="O86" s="169">
        <v>0</v>
      </c>
      <c r="P86" s="171">
        <f t="shared" si="31"/>
        <v>374.35533780299124</v>
      </c>
      <c r="Q86" s="160">
        <f t="shared" si="36"/>
        <v>4.3323343054666825</v>
      </c>
    </row>
    <row r="87" spans="1:17" s="161" customFormat="1" ht="14.25">
      <c r="A87" s="172" t="s">
        <v>117</v>
      </c>
      <c r="B87" s="158">
        <f aca="true" t="shared" si="37" ref="B87:L87">B89+B95+B96+B88+B92</f>
        <v>710553</v>
      </c>
      <c r="C87" s="158">
        <f t="shared" si="37"/>
        <v>281610</v>
      </c>
      <c r="D87" s="158">
        <f t="shared" si="37"/>
        <v>428943</v>
      </c>
      <c r="E87" s="159">
        <f t="shared" si="37"/>
        <v>710553</v>
      </c>
      <c r="F87" s="159">
        <f t="shared" si="37"/>
        <v>281610</v>
      </c>
      <c r="G87" s="159">
        <f t="shared" si="37"/>
        <v>428943</v>
      </c>
      <c r="H87" s="158">
        <f t="shared" si="37"/>
        <v>412744</v>
      </c>
      <c r="I87" s="158">
        <f t="shared" si="37"/>
        <v>42876</v>
      </c>
      <c r="J87" s="158">
        <f t="shared" si="37"/>
        <v>369868</v>
      </c>
      <c r="K87" s="158">
        <f t="shared" si="37"/>
        <v>301398</v>
      </c>
      <c r="L87" s="158">
        <f t="shared" si="37"/>
        <v>242323</v>
      </c>
      <c r="M87" s="158">
        <f>M89+M96+M92</f>
        <v>59075</v>
      </c>
      <c r="N87" s="160">
        <f>K87/B87*100</f>
        <v>42.417384769327555</v>
      </c>
      <c r="O87" s="160">
        <f>K87/E87*100</f>
        <v>42.417384769327555</v>
      </c>
      <c r="P87" s="171">
        <f t="shared" si="31"/>
        <v>73.02298761459888</v>
      </c>
      <c r="Q87" s="160">
        <f t="shared" si="36"/>
        <v>58.087714779896785</v>
      </c>
    </row>
    <row r="88" spans="1:17" s="161" customFormat="1" ht="14.25" hidden="1">
      <c r="A88" s="172" t="s">
        <v>118</v>
      </c>
      <c r="B88" s="158">
        <f>C88+D88</f>
        <v>0</v>
      </c>
      <c r="C88" s="158"/>
      <c r="D88" s="158">
        <v>0</v>
      </c>
      <c r="E88" s="159">
        <v>0</v>
      </c>
      <c r="F88" s="159"/>
      <c r="G88" s="159">
        <v>0</v>
      </c>
      <c r="H88" s="158">
        <f aca="true" t="shared" si="38" ref="H88:H95">I88+J88</f>
        <v>0</v>
      </c>
      <c r="I88" s="158"/>
      <c r="J88" s="158">
        <v>0</v>
      </c>
      <c r="K88" s="158"/>
      <c r="L88" s="158"/>
      <c r="M88" s="158"/>
      <c r="N88" s="160">
        <v>0</v>
      </c>
      <c r="O88" s="160" t="e">
        <f>K88/E88*100</f>
        <v>#DIV/0!</v>
      </c>
      <c r="P88" s="171" t="e">
        <f t="shared" si="31"/>
        <v>#DIV/0!</v>
      </c>
      <c r="Q88" s="160" t="e">
        <f t="shared" si="36"/>
        <v>#DIV/0!</v>
      </c>
    </row>
    <row r="89" spans="1:17" s="161" customFormat="1" ht="14.25">
      <c r="A89" s="172" t="s">
        <v>119</v>
      </c>
      <c r="B89" s="158">
        <f>C89+D89</f>
        <v>0</v>
      </c>
      <c r="C89" s="158">
        <f>SUM(C90:C91)</f>
        <v>0</v>
      </c>
      <c r="D89" s="158">
        <f>SUM(D90:D91)</f>
        <v>0</v>
      </c>
      <c r="E89" s="159">
        <f>F89+G89</f>
        <v>0</v>
      </c>
      <c r="F89" s="159">
        <f>SUM(F90:F91)</f>
        <v>0</v>
      </c>
      <c r="G89" s="159">
        <f>SUM(G90:G91)</f>
        <v>0</v>
      </c>
      <c r="H89" s="158">
        <f t="shared" si="38"/>
        <v>0</v>
      </c>
      <c r="I89" s="158"/>
      <c r="J89" s="158">
        <f>SUM(J90:J91)</f>
        <v>0</v>
      </c>
      <c r="K89" s="158">
        <f>L89+M89</f>
        <v>0</v>
      </c>
      <c r="L89" s="158"/>
      <c r="M89" s="158">
        <f>M90+M91</f>
        <v>0</v>
      </c>
      <c r="N89" s="173">
        <v>0</v>
      </c>
      <c r="O89" s="173">
        <v>0</v>
      </c>
      <c r="P89" s="171">
        <v>0</v>
      </c>
      <c r="Q89" s="160" t="e">
        <f t="shared" si="36"/>
        <v>#DIV/0!</v>
      </c>
    </row>
    <row r="90" spans="1:17" ht="14.25">
      <c r="A90" s="167" t="s">
        <v>375</v>
      </c>
      <c r="B90" s="43">
        <f>C90+D90</f>
        <v>0</v>
      </c>
      <c r="C90" s="43"/>
      <c r="D90" s="43"/>
      <c r="E90" s="168">
        <f>F90+G90</f>
        <v>0</v>
      </c>
      <c r="F90" s="168"/>
      <c r="G90" s="168"/>
      <c r="H90" s="43">
        <f t="shared" si="38"/>
        <v>15354</v>
      </c>
      <c r="I90" s="43">
        <v>15354</v>
      </c>
      <c r="J90" s="43"/>
      <c r="K90" s="43">
        <f>L90+M90</f>
        <v>0</v>
      </c>
      <c r="L90" s="43"/>
      <c r="M90" s="43"/>
      <c r="N90" s="169">
        <v>0</v>
      </c>
      <c r="O90" s="169">
        <v>0</v>
      </c>
      <c r="P90" s="171">
        <v>0</v>
      </c>
      <c r="Q90" s="160" t="e">
        <f t="shared" si="36"/>
        <v>#DIV/0!</v>
      </c>
    </row>
    <row r="91" spans="1:17" ht="14.25">
      <c r="A91" s="167" t="s">
        <v>376</v>
      </c>
      <c r="B91" s="43">
        <f>C91+D91</f>
        <v>0</v>
      </c>
      <c r="C91" s="43"/>
      <c r="D91" s="43"/>
      <c r="E91" s="168">
        <v>0</v>
      </c>
      <c r="F91" s="168"/>
      <c r="G91" s="168"/>
      <c r="H91" s="43">
        <f t="shared" si="38"/>
        <v>-15354</v>
      </c>
      <c r="I91" s="43">
        <v>-15354</v>
      </c>
      <c r="J91" s="43"/>
      <c r="K91" s="43">
        <v>0</v>
      </c>
      <c r="L91" s="43"/>
      <c r="M91" s="43"/>
      <c r="N91" s="169">
        <v>0</v>
      </c>
      <c r="O91" s="169">
        <v>0</v>
      </c>
      <c r="P91" s="171">
        <v>0</v>
      </c>
      <c r="Q91" s="160">
        <v>0</v>
      </c>
    </row>
    <row r="92" spans="1:17" s="161" customFormat="1" ht="12.75">
      <c r="A92" s="172" t="s">
        <v>120</v>
      </c>
      <c r="B92" s="158">
        <f>SUM(B93:B94)</f>
        <v>207489</v>
      </c>
      <c r="C92" s="158">
        <f>SUM(C93:C94)</f>
        <v>-14875</v>
      </c>
      <c r="D92" s="158">
        <f>SUM(D93:D94)</f>
        <v>222364</v>
      </c>
      <c r="E92" s="159">
        <f>SUM(F92:G92)</f>
        <v>207489</v>
      </c>
      <c r="F92" s="159">
        <f>SUM(F93:F94)</f>
        <v>-14875</v>
      </c>
      <c r="G92" s="159">
        <f>SUM(G93:G94)</f>
        <v>222364</v>
      </c>
      <c r="H92" s="158">
        <f t="shared" si="38"/>
        <v>229367</v>
      </c>
      <c r="I92" s="158">
        <f>SUM(I93:I94)</f>
        <v>-884</v>
      </c>
      <c r="J92" s="158">
        <f>SUM(J93:J94)</f>
        <v>230251</v>
      </c>
      <c r="K92" s="158">
        <f>L92+M92</f>
        <v>-18289</v>
      </c>
      <c r="L92" s="158">
        <f>SUM(L93:L94)</f>
        <v>-10402</v>
      </c>
      <c r="M92" s="158">
        <f>SUM(M93:M94)</f>
        <v>-7887</v>
      </c>
      <c r="N92" s="160">
        <v>0</v>
      </c>
      <c r="O92" s="160">
        <v>0</v>
      </c>
      <c r="P92" s="160">
        <v>0</v>
      </c>
      <c r="Q92" s="160">
        <v>0</v>
      </c>
    </row>
    <row r="93" spans="1:17" ht="14.25">
      <c r="A93" s="167" t="s">
        <v>121</v>
      </c>
      <c r="B93" s="43">
        <f>C93+D93</f>
        <v>0</v>
      </c>
      <c r="C93" s="43"/>
      <c r="D93" s="43"/>
      <c r="E93" s="168">
        <f aca="true" t="shared" si="39" ref="E93:E102">F93+G93</f>
        <v>0</v>
      </c>
      <c r="F93" s="168"/>
      <c r="G93" s="168"/>
      <c r="H93" s="43">
        <f t="shared" si="38"/>
        <v>0</v>
      </c>
      <c r="I93" s="43"/>
      <c r="J93" s="43"/>
      <c r="K93" s="43">
        <f>L93+M93</f>
        <v>0</v>
      </c>
      <c r="L93" s="43"/>
      <c r="M93" s="43"/>
      <c r="N93" s="169">
        <v>0</v>
      </c>
      <c r="O93" s="169">
        <v>0</v>
      </c>
      <c r="P93" s="171">
        <v>0</v>
      </c>
      <c r="Q93" s="160" t="e">
        <f t="shared" si="36"/>
        <v>#DIV/0!</v>
      </c>
    </row>
    <row r="94" spans="1:17" ht="26.25" customHeight="1">
      <c r="A94" s="174" t="s">
        <v>122</v>
      </c>
      <c r="B94" s="43">
        <f>C94+D94</f>
        <v>207489</v>
      </c>
      <c r="C94" s="43">
        <v>-14875</v>
      </c>
      <c r="D94" s="43">
        <v>222364</v>
      </c>
      <c r="E94" s="168">
        <f t="shared" si="39"/>
        <v>207489</v>
      </c>
      <c r="F94" s="168">
        <v>-14875</v>
      </c>
      <c r="G94" s="168">
        <v>222364</v>
      </c>
      <c r="H94" s="43">
        <f t="shared" si="38"/>
        <v>229367</v>
      </c>
      <c r="I94" s="43">
        <v>-884</v>
      </c>
      <c r="J94" s="43">
        <v>230251</v>
      </c>
      <c r="K94" s="43">
        <f>L94+M94</f>
        <v>-18289</v>
      </c>
      <c r="L94" s="43">
        <v>-10402</v>
      </c>
      <c r="M94" s="43">
        <v>-7887</v>
      </c>
      <c r="N94" s="169">
        <v>0</v>
      </c>
      <c r="O94" s="169">
        <v>0</v>
      </c>
      <c r="P94" s="171">
        <v>0</v>
      </c>
      <c r="Q94" s="160">
        <f t="shared" si="36"/>
        <v>110.54417342606114</v>
      </c>
    </row>
    <row r="95" spans="1:17" ht="14.25" hidden="1">
      <c r="A95" s="167" t="s">
        <v>123</v>
      </c>
      <c r="B95" s="43">
        <f>C95+D95</f>
        <v>0</v>
      </c>
      <c r="C95" s="43"/>
      <c r="D95" s="43"/>
      <c r="E95" s="168">
        <f t="shared" si="39"/>
        <v>0</v>
      </c>
      <c r="F95" s="168"/>
      <c r="G95" s="168"/>
      <c r="H95" s="43">
        <f t="shared" si="38"/>
        <v>0</v>
      </c>
      <c r="I95" s="43"/>
      <c r="J95" s="43"/>
      <c r="K95" s="43"/>
      <c r="L95" s="43"/>
      <c r="M95" s="43"/>
      <c r="N95" s="169">
        <v>0</v>
      </c>
      <c r="O95" s="169">
        <v>0</v>
      </c>
      <c r="P95" s="171" t="e">
        <f t="shared" si="31"/>
        <v>#DIV/0!</v>
      </c>
      <c r="Q95" s="160" t="e">
        <f t="shared" si="36"/>
        <v>#DIV/0!</v>
      </c>
    </row>
    <row r="96" spans="1:17" s="161" customFormat="1" ht="12.75">
      <c r="A96" s="172" t="s">
        <v>124</v>
      </c>
      <c r="B96" s="158">
        <f>SUM(B97:B100)</f>
        <v>503064</v>
      </c>
      <c r="C96" s="158">
        <f>SUM(C97:C100)</f>
        <v>296485</v>
      </c>
      <c r="D96" s="158">
        <f>SUM(D97:D100)</f>
        <v>206579</v>
      </c>
      <c r="E96" s="159">
        <f t="shared" si="39"/>
        <v>503064</v>
      </c>
      <c r="F96" s="159">
        <f>SUM(F97:F100)</f>
        <v>296485</v>
      </c>
      <c r="G96" s="159">
        <f>SUM(G97:G100)</f>
        <v>206579</v>
      </c>
      <c r="H96" s="158">
        <f>H97+H100+H103+H99</f>
        <v>183377</v>
      </c>
      <c r="I96" s="158">
        <f>I97+I100+I103+I99</f>
        <v>43760</v>
      </c>
      <c r="J96" s="158">
        <f>SUM(J97:J100)</f>
        <v>139617</v>
      </c>
      <c r="K96" s="158">
        <f>K97+K100+K103+K99</f>
        <v>319687</v>
      </c>
      <c r="L96" s="158">
        <f>L97+L100+L103+L99</f>
        <v>252725</v>
      </c>
      <c r="M96" s="158">
        <f>SUM(M97:M100)</f>
        <v>66962</v>
      </c>
      <c r="N96" s="173">
        <f>K96/B96*100</f>
        <v>63.54797799087194</v>
      </c>
      <c r="O96" s="173">
        <f>K96/E96*100</f>
        <v>63.54797799087194</v>
      </c>
      <c r="P96" s="160">
        <f t="shared" si="31"/>
        <v>174.33320427316403</v>
      </c>
      <c r="Q96" s="160">
        <f t="shared" si="36"/>
        <v>36.452022009128065</v>
      </c>
    </row>
    <row r="97" spans="1:17" ht="14.25">
      <c r="A97" s="167" t="s">
        <v>125</v>
      </c>
      <c r="B97" s="43">
        <f aca="true" t="shared" si="40" ref="B97:B102">C97+D97</f>
        <v>503064</v>
      </c>
      <c r="C97" s="43">
        <v>296485</v>
      </c>
      <c r="D97" s="43">
        <v>206579</v>
      </c>
      <c r="E97" s="168">
        <f t="shared" si="39"/>
        <v>503064</v>
      </c>
      <c r="F97" s="168">
        <v>296485</v>
      </c>
      <c r="G97" s="168">
        <v>206579</v>
      </c>
      <c r="H97" s="43">
        <f aca="true" t="shared" si="41" ref="H97:H103">I97+J97</f>
        <v>503064</v>
      </c>
      <c r="I97" s="43">
        <v>296485</v>
      </c>
      <c r="J97" s="43">
        <v>206579</v>
      </c>
      <c r="K97" s="43">
        <f aca="true" t="shared" si="42" ref="K97:K103">L97+M97</f>
        <v>319687</v>
      </c>
      <c r="L97" s="43">
        <v>252725</v>
      </c>
      <c r="M97" s="175">
        <v>66962</v>
      </c>
      <c r="N97" s="169">
        <f>K97/B97*100</f>
        <v>63.54797799087194</v>
      </c>
      <c r="O97" s="169">
        <f>K97/E97*100</f>
        <v>63.54797799087194</v>
      </c>
      <c r="P97" s="171">
        <f t="shared" si="31"/>
        <v>63.54797799087194</v>
      </c>
      <c r="Q97" s="160">
        <f t="shared" si="36"/>
        <v>100</v>
      </c>
    </row>
    <row r="98" spans="1:17" ht="14.25" hidden="1">
      <c r="A98" s="167" t="s">
        <v>126</v>
      </c>
      <c r="B98" s="43">
        <f t="shared" si="40"/>
        <v>0</v>
      </c>
      <c r="C98" s="43"/>
      <c r="D98" s="43"/>
      <c r="E98" s="168">
        <f t="shared" si="39"/>
        <v>0</v>
      </c>
      <c r="F98" s="168"/>
      <c r="G98" s="168"/>
      <c r="H98" s="43">
        <f t="shared" si="41"/>
        <v>0</v>
      </c>
      <c r="I98" s="43"/>
      <c r="J98" s="43"/>
      <c r="K98" s="43">
        <f t="shared" si="42"/>
        <v>0</v>
      </c>
      <c r="L98" s="43"/>
      <c r="M98" s="43"/>
      <c r="N98" s="169" t="e">
        <f>K98/B98*100</f>
        <v>#DIV/0!</v>
      </c>
      <c r="O98" s="169" t="e">
        <f>K98/E98*100</f>
        <v>#DIV/0!</v>
      </c>
      <c r="P98" s="171" t="e">
        <f t="shared" si="31"/>
        <v>#DIV/0!</v>
      </c>
      <c r="Q98" s="160" t="e">
        <f t="shared" si="36"/>
        <v>#DIV/0!</v>
      </c>
    </row>
    <row r="99" spans="1:17" ht="14.25">
      <c r="A99" s="167" t="s">
        <v>127</v>
      </c>
      <c r="B99" s="43">
        <f t="shared" si="40"/>
        <v>0</v>
      </c>
      <c r="C99" s="43"/>
      <c r="D99" s="43"/>
      <c r="E99" s="168">
        <f t="shared" si="39"/>
        <v>0</v>
      </c>
      <c r="F99" s="168"/>
      <c r="G99" s="168"/>
      <c r="H99" s="43">
        <f t="shared" si="41"/>
        <v>0</v>
      </c>
      <c r="I99" s="43"/>
      <c r="J99" s="43"/>
      <c r="K99" s="43">
        <f t="shared" si="42"/>
        <v>0</v>
      </c>
      <c r="L99" s="43"/>
      <c r="M99" s="43"/>
      <c r="N99" s="169">
        <v>0</v>
      </c>
      <c r="O99" s="169">
        <v>0</v>
      </c>
      <c r="P99" s="171"/>
      <c r="Q99" s="160"/>
    </row>
    <row r="100" spans="1:17" ht="14.25">
      <c r="A100" s="167" t="s">
        <v>128</v>
      </c>
      <c r="B100" s="43">
        <f t="shared" si="40"/>
        <v>0</v>
      </c>
      <c r="C100" s="43"/>
      <c r="D100" s="43"/>
      <c r="E100" s="168">
        <f t="shared" si="39"/>
        <v>0</v>
      </c>
      <c r="F100" s="168"/>
      <c r="G100" s="168"/>
      <c r="H100" s="43">
        <f t="shared" si="41"/>
        <v>-319687</v>
      </c>
      <c r="I100" s="43">
        <v>-252725</v>
      </c>
      <c r="J100" s="43">
        <v>-66962</v>
      </c>
      <c r="K100" s="43">
        <f t="shared" si="42"/>
        <v>0</v>
      </c>
      <c r="L100" s="43"/>
      <c r="M100" s="43"/>
      <c r="N100" s="169">
        <v>0</v>
      </c>
      <c r="O100" s="169">
        <v>0</v>
      </c>
      <c r="P100" s="171">
        <f t="shared" si="31"/>
        <v>0</v>
      </c>
      <c r="Q100" s="160">
        <v>0</v>
      </c>
    </row>
    <row r="101" spans="1:17" ht="14.25" hidden="1">
      <c r="A101" s="167" t="s">
        <v>129</v>
      </c>
      <c r="B101" s="43">
        <f t="shared" si="40"/>
        <v>0</v>
      </c>
      <c r="C101" s="43"/>
      <c r="D101" s="43"/>
      <c r="E101" s="168">
        <f t="shared" si="39"/>
        <v>0</v>
      </c>
      <c r="F101" s="168"/>
      <c r="G101" s="168"/>
      <c r="H101" s="43">
        <f t="shared" si="41"/>
        <v>0</v>
      </c>
      <c r="I101" s="43"/>
      <c r="J101" s="43"/>
      <c r="K101" s="43">
        <f t="shared" si="42"/>
        <v>0</v>
      </c>
      <c r="L101" s="43"/>
      <c r="M101" s="43"/>
      <c r="N101" s="169">
        <v>0</v>
      </c>
      <c r="O101" s="169">
        <v>0</v>
      </c>
      <c r="P101" s="171" t="e">
        <f t="shared" si="31"/>
        <v>#DIV/0!</v>
      </c>
      <c r="Q101" s="160" t="e">
        <f t="shared" si="36"/>
        <v>#DIV/0!</v>
      </c>
    </row>
    <row r="102" spans="1:17" ht="14.25" hidden="1">
      <c r="A102" s="181" t="s">
        <v>130</v>
      </c>
      <c r="B102" s="43">
        <f t="shared" si="40"/>
        <v>0</v>
      </c>
      <c r="C102" s="43"/>
      <c r="D102" s="43"/>
      <c r="E102" s="168">
        <f t="shared" si="39"/>
        <v>0</v>
      </c>
      <c r="F102" s="168"/>
      <c r="G102" s="168"/>
      <c r="H102" s="43">
        <f t="shared" si="41"/>
        <v>0</v>
      </c>
      <c r="I102" s="43"/>
      <c r="J102" s="43"/>
      <c r="K102" s="43">
        <f t="shared" si="42"/>
        <v>0</v>
      </c>
      <c r="L102" s="43"/>
      <c r="M102" s="43"/>
      <c r="N102" s="169" t="e">
        <f>K102/B102*100</f>
        <v>#DIV/0!</v>
      </c>
      <c r="O102" s="169" t="e">
        <f>K102/E102*100</f>
        <v>#DIV/0!</v>
      </c>
      <c r="P102" s="171" t="e">
        <f>K102/H102*100</f>
        <v>#DIV/0!</v>
      </c>
      <c r="Q102" s="160" t="e">
        <f t="shared" si="36"/>
        <v>#DIV/0!</v>
      </c>
    </row>
    <row r="103" spans="1:17" ht="14.25">
      <c r="A103" s="181" t="s">
        <v>131</v>
      </c>
      <c r="B103" s="43"/>
      <c r="C103" s="43"/>
      <c r="D103" s="43"/>
      <c r="E103" s="168"/>
      <c r="F103" s="168"/>
      <c r="G103" s="168"/>
      <c r="H103" s="43">
        <f t="shared" si="41"/>
        <v>0</v>
      </c>
      <c r="I103" s="43"/>
      <c r="J103" s="43"/>
      <c r="K103" s="43">
        <f t="shared" si="42"/>
        <v>0</v>
      </c>
      <c r="L103" s="43"/>
      <c r="M103" s="43"/>
      <c r="N103" s="169"/>
      <c r="O103" s="169"/>
      <c r="P103" s="171"/>
      <c r="Q103" s="160"/>
    </row>
    <row r="104" spans="1:17" s="161" customFormat="1" ht="12.75">
      <c r="A104" s="172" t="s">
        <v>132</v>
      </c>
      <c r="B104" s="158">
        <f>B9+B63+B71+B83+B87</f>
        <v>8409979</v>
      </c>
      <c r="C104" s="158">
        <f>C9+C63+C71+C87+C83</f>
        <v>5203341</v>
      </c>
      <c r="D104" s="158">
        <f>D9+D63+D71+D83+D87</f>
        <v>3206638</v>
      </c>
      <c r="E104" s="159">
        <f>E9+E63+E71+E83+E87+E79+E60</f>
        <v>9258555</v>
      </c>
      <c r="F104" s="159">
        <f>F9+F63+F71+F87+F83</f>
        <v>5850264</v>
      </c>
      <c r="G104" s="159">
        <f>G9+G63+G71+G87+G83</f>
        <v>3408291</v>
      </c>
      <c r="H104" s="158">
        <f>H9+H63+H71+H83+H87</f>
        <v>8625163</v>
      </c>
      <c r="I104" s="158">
        <f>I9+I63+I71+I87+I83</f>
        <v>5590280</v>
      </c>
      <c r="J104" s="158">
        <f>J9+J63+J71+J83+J87</f>
        <v>3034883</v>
      </c>
      <c r="K104" s="158">
        <f>K9+K63+K71+K83+K87</f>
        <v>8727648</v>
      </c>
      <c r="L104" s="158">
        <f>L9+L63+L71+L87+L83</f>
        <v>5671527</v>
      </c>
      <c r="M104" s="158">
        <f>M9+M63+M71+M83+M87</f>
        <v>3056121</v>
      </c>
      <c r="N104" s="160">
        <f>K104/B104*100</f>
        <v>103.77728648311727</v>
      </c>
      <c r="O104" s="160">
        <f>K104/E104*100</f>
        <v>94.26576825433342</v>
      </c>
      <c r="P104" s="160">
        <f>K104/H104*100</f>
        <v>101.18820942862182</v>
      </c>
      <c r="Q104" s="160">
        <f t="shared" si="36"/>
        <v>93.15884606183147</v>
      </c>
    </row>
    <row r="105" spans="1:17" s="161" customFormat="1" ht="12.75">
      <c r="A105" s="183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184"/>
      <c r="O105" s="184"/>
      <c r="P105" s="184"/>
      <c r="Q105" s="182"/>
    </row>
    <row r="108" spans="1:11" ht="14.25">
      <c r="A108" s="36" t="s">
        <v>30</v>
      </c>
      <c r="G108" s="118"/>
      <c r="K108" s="36" t="s">
        <v>31</v>
      </c>
    </row>
    <row r="109" spans="1:11" ht="14.25">
      <c r="A109" s="36" t="s">
        <v>158</v>
      </c>
      <c r="G109" s="118"/>
      <c r="K109" s="36" t="s">
        <v>157</v>
      </c>
    </row>
  </sheetData>
  <sheetProtection/>
  <mergeCells count="6">
    <mergeCell ref="A2:P2"/>
    <mergeCell ref="B5:J5"/>
    <mergeCell ref="K5:M5"/>
    <mergeCell ref="B6:D6"/>
    <mergeCell ref="E6:G6"/>
    <mergeCell ref="H6:J6"/>
  </mergeCells>
  <printOptions/>
  <pageMargins left="0.5118110236220472" right="0.5118110236220472" top="0.984251968503937" bottom="0.787401574803149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140625" style="0" customWidth="1"/>
    <col min="2" max="2" width="28.421875" style="0" customWidth="1"/>
    <col min="3" max="3" width="41.140625" style="0" customWidth="1"/>
    <col min="4" max="4" width="14.140625" style="0" customWidth="1"/>
    <col min="5" max="5" width="13.57421875" style="0" customWidth="1"/>
  </cols>
  <sheetData>
    <row r="1" spans="3:5" ht="14.25">
      <c r="C1" s="258" t="s">
        <v>221</v>
      </c>
      <c r="D1" s="258"/>
      <c r="E1" s="258"/>
    </row>
    <row r="2" spans="3:4" ht="14.25">
      <c r="C2" s="20"/>
      <c r="D2" s="20"/>
    </row>
    <row r="4" spans="1:4" ht="14.25">
      <c r="A4" s="258" t="s">
        <v>222</v>
      </c>
      <c r="B4" s="258"/>
      <c r="C4" s="258"/>
      <c r="D4" s="258"/>
    </row>
    <row r="6" spans="1:4" ht="14.25">
      <c r="A6" s="259" t="s">
        <v>433</v>
      </c>
      <c r="B6" s="258"/>
      <c r="C6" s="258"/>
      <c r="D6" s="258"/>
    </row>
    <row r="7" spans="1:4" ht="14.25">
      <c r="A7" s="258"/>
      <c r="B7" s="258"/>
      <c r="C7" s="258"/>
      <c r="D7" s="258"/>
    </row>
    <row r="8" ht="14.25" hidden="1"/>
    <row r="9" ht="14.25" hidden="1"/>
    <row r="11" spans="1:5" s="20" customFormat="1" ht="14.25">
      <c r="A11" s="82" t="s">
        <v>223</v>
      </c>
      <c r="B11" s="82" t="s">
        <v>224</v>
      </c>
      <c r="C11" s="82" t="s">
        <v>225</v>
      </c>
      <c r="D11" s="275" t="s">
        <v>432</v>
      </c>
      <c r="E11" s="276"/>
    </row>
    <row r="12" spans="1:5" s="20" customFormat="1" ht="14.25">
      <c r="A12" s="83" t="s">
        <v>226</v>
      </c>
      <c r="B12" s="83"/>
      <c r="C12" s="83"/>
      <c r="D12" s="277"/>
      <c r="E12" s="278"/>
    </row>
    <row r="13" spans="1:5" s="20" customFormat="1" ht="14.25">
      <c r="A13" s="18" t="s">
        <v>139</v>
      </c>
      <c r="B13" s="18"/>
      <c r="C13" s="18"/>
      <c r="D13" s="19" t="s">
        <v>227</v>
      </c>
      <c r="E13" s="84" t="s">
        <v>228</v>
      </c>
    </row>
    <row r="14" spans="1:8" s="20" customFormat="1" ht="14.25">
      <c r="A14" s="19">
        <v>1</v>
      </c>
      <c r="B14" s="19"/>
      <c r="C14" s="19">
        <v>2</v>
      </c>
      <c r="D14" s="18">
        <v>3</v>
      </c>
      <c r="E14" s="19">
        <v>4</v>
      </c>
      <c r="G14" s="100"/>
      <c r="H14" s="100"/>
    </row>
    <row r="15" spans="1:8" s="20" customFormat="1" ht="14.25">
      <c r="A15" s="19" t="s">
        <v>434</v>
      </c>
      <c r="B15" s="89" t="s">
        <v>229</v>
      </c>
      <c r="C15" s="89" t="s">
        <v>388</v>
      </c>
      <c r="D15" s="247">
        <v>38220</v>
      </c>
      <c r="E15" s="19"/>
      <c r="G15" s="100"/>
      <c r="H15" s="100"/>
    </row>
    <row r="16" spans="1:8" s="20" customFormat="1" ht="14.25">
      <c r="A16" s="19" t="s">
        <v>435</v>
      </c>
      <c r="B16" s="89" t="s">
        <v>229</v>
      </c>
      <c r="C16" s="89" t="s">
        <v>389</v>
      </c>
      <c r="D16" s="247">
        <v>19510</v>
      </c>
      <c r="E16" s="19"/>
      <c r="G16" s="100"/>
      <c r="H16" s="100"/>
    </row>
    <row r="17" spans="1:8" s="20" customFormat="1" ht="28.5">
      <c r="A17" s="19" t="s">
        <v>356</v>
      </c>
      <c r="B17" s="89" t="s">
        <v>229</v>
      </c>
      <c r="C17" s="126" t="s">
        <v>390</v>
      </c>
      <c r="D17" s="247">
        <v>11949</v>
      </c>
      <c r="E17" s="19"/>
      <c r="G17" s="100"/>
      <c r="H17" s="100"/>
    </row>
    <row r="18" spans="1:8" ht="14.25">
      <c r="A18" s="87" t="s">
        <v>358</v>
      </c>
      <c r="B18" s="11" t="s">
        <v>385</v>
      </c>
      <c r="C18" s="11" t="s">
        <v>230</v>
      </c>
      <c r="D18" s="43">
        <v>10415</v>
      </c>
      <c r="E18" s="11"/>
      <c r="G18" s="96"/>
      <c r="H18" s="62"/>
    </row>
    <row r="19" spans="1:8" ht="14.25" hidden="1">
      <c r="A19" s="87"/>
      <c r="B19" s="11" t="s">
        <v>231</v>
      </c>
      <c r="C19" s="11" t="s">
        <v>230</v>
      </c>
      <c r="D19" s="43"/>
      <c r="E19" s="11"/>
      <c r="G19" s="96"/>
      <c r="H19" s="62"/>
    </row>
    <row r="20" spans="1:9" ht="14.25">
      <c r="A20" s="87" t="s">
        <v>359</v>
      </c>
      <c r="B20" s="88" t="s">
        <v>386</v>
      </c>
      <c r="C20" s="11" t="s">
        <v>232</v>
      </c>
      <c r="D20" s="179">
        <v>31191</v>
      </c>
      <c r="E20" s="11"/>
      <c r="G20" s="96"/>
      <c r="H20" s="62"/>
      <c r="I20" s="62"/>
    </row>
    <row r="21" spans="1:9" ht="14.25">
      <c r="A21" s="87" t="s">
        <v>436</v>
      </c>
      <c r="B21" s="89" t="s">
        <v>233</v>
      </c>
      <c r="C21" s="89" t="s">
        <v>234</v>
      </c>
      <c r="D21" s="179">
        <v>11276</v>
      </c>
      <c r="E21" s="11"/>
      <c r="G21" s="96"/>
      <c r="H21" s="62"/>
      <c r="I21" s="62"/>
    </row>
    <row r="22" spans="1:9" ht="14.25">
      <c r="A22" s="87" t="s">
        <v>437</v>
      </c>
      <c r="B22" s="89" t="s">
        <v>229</v>
      </c>
      <c r="C22" s="89" t="s">
        <v>232</v>
      </c>
      <c r="D22" s="179">
        <v>1895</v>
      </c>
      <c r="E22" s="11"/>
      <c r="G22" s="96"/>
      <c r="H22" s="62"/>
      <c r="I22" s="62"/>
    </row>
    <row r="23" spans="1:9" ht="14.25">
      <c r="A23" s="87" t="s">
        <v>438</v>
      </c>
      <c r="B23" s="89" t="s">
        <v>229</v>
      </c>
      <c r="C23" s="89" t="s">
        <v>234</v>
      </c>
      <c r="D23" s="179">
        <v>3997</v>
      </c>
      <c r="E23" s="11"/>
      <c r="G23" s="96"/>
      <c r="H23" s="62"/>
      <c r="I23" s="62"/>
    </row>
    <row r="24" spans="1:9" ht="14.25">
      <c r="A24" s="87" t="s">
        <v>439</v>
      </c>
      <c r="B24" s="89" t="s">
        <v>229</v>
      </c>
      <c r="C24" s="89" t="s">
        <v>236</v>
      </c>
      <c r="D24" s="179">
        <v>7111</v>
      </c>
      <c r="E24" s="11"/>
      <c r="G24" s="96"/>
      <c r="H24" s="62"/>
      <c r="I24" s="62"/>
    </row>
    <row r="25" spans="1:9" ht="14.25">
      <c r="A25" s="87" t="s">
        <v>440</v>
      </c>
      <c r="B25" s="89" t="s">
        <v>229</v>
      </c>
      <c r="C25" s="89" t="s">
        <v>431</v>
      </c>
      <c r="D25" s="179">
        <v>2218</v>
      </c>
      <c r="E25" s="11"/>
      <c r="G25" s="96"/>
      <c r="H25" s="62"/>
      <c r="I25" s="62"/>
    </row>
    <row r="26" spans="1:9" ht="14.25">
      <c r="A26" s="87" t="s">
        <v>441</v>
      </c>
      <c r="B26" s="89" t="s">
        <v>229</v>
      </c>
      <c r="C26" s="89" t="s">
        <v>237</v>
      </c>
      <c r="D26" s="179">
        <v>2595</v>
      </c>
      <c r="E26" s="11"/>
      <c r="G26" s="96"/>
      <c r="H26" s="62"/>
      <c r="I26" s="62"/>
    </row>
    <row r="27" spans="1:9" ht="14.25">
      <c r="A27" s="87" t="s">
        <v>442</v>
      </c>
      <c r="B27" s="89" t="s">
        <v>386</v>
      </c>
      <c r="C27" s="89" t="s">
        <v>237</v>
      </c>
      <c r="D27" s="179">
        <v>4215</v>
      </c>
      <c r="E27" s="11"/>
      <c r="G27" s="96"/>
      <c r="H27" s="62"/>
      <c r="I27" s="62"/>
    </row>
    <row r="28" spans="1:9" ht="14.25">
      <c r="A28" s="87" t="s">
        <v>443</v>
      </c>
      <c r="B28" s="89" t="s">
        <v>385</v>
      </c>
      <c r="C28" s="89" t="s">
        <v>237</v>
      </c>
      <c r="D28" s="179">
        <v>5576</v>
      </c>
      <c r="E28" s="11"/>
      <c r="G28" s="96"/>
      <c r="H28" s="62"/>
      <c r="I28" s="62"/>
    </row>
    <row r="29" spans="1:9" ht="14.25">
      <c r="A29" s="87" t="s">
        <v>444</v>
      </c>
      <c r="B29" s="89" t="s">
        <v>238</v>
      </c>
      <c r="C29" s="89" t="s">
        <v>239</v>
      </c>
      <c r="D29" s="179">
        <v>38850</v>
      </c>
      <c r="E29" s="11"/>
      <c r="G29" s="96"/>
      <c r="H29" s="62"/>
      <c r="I29" s="62"/>
    </row>
    <row r="30" spans="1:9" ht="14.25" hidden="1">
      <c r="A30" s="87"/>
      <c r="B30" s="89" t="s">
        <v>229</v>
      </c>
      <c r="C30" s="89" t="s">
        <v>240</v>
      </c>
      <c r="D30" s="179"/>
      <c r="E30" s="11"/>
      <c r="G30" s="96"/>
      <c r="H30" s="62"/>
      <c r="I30" s="62"/>
    </row>
    <row r="31" spans="1:9" ht="14.25" hidden="1">
      <c r="A31" s="87"/>
      <c r="B31" s="89" t="s">
        <v>229</v>
      </c>
      <c r="C31" s="89" t="s">
        <v>241</v>
      </c>
      <c r="D31" s="179"/>
      <c r="E31" s="11"/>
      <c r="G31" s="96"/>
      <c r="H31" s="62"/>
      <c r="I31" s="62"/>
    </row>
    <row r="32" spans="1:9" ht="14.25">
      <c r="A32" s="87" t="s">
        <v>445</v>
      </c>
      <c r="B32" s="89" t="s">
        <v>242</v>
      </c>
      <c r="C32" s="89" t="s">
        <v>243</v>
      </c>
      <c r="D32" s="179">
        <v>604</v>
      </c>
      <c r="E32" s="11"/>
      <c r="G32" s="96"/>
      <c r="H32" s="62"/>
      <c r="I32" s="62"/>
    </row>
    <row r="33" spans="1:9" ht="14.25">
      <c r="A33" s="87" t="s">
        <v>446</v>
      </c>
      <c r="B33" s="89" t="s">
        <v>242</v>
      </c>
      <c r="C33" s="89" t="s">
        <v>244</v>
      </c>
      <c r="D33" s="179">
        <v>2367</v>
      </c>
      <c r="E33" s="11"/>
      <c r="G33" s="96"/>
      <c r="H33" s="62"/>
      <c r="I33" s="62"/>
    </row>
    <row r="34" spans="1:9" ht="14.25">
      <c r="A34" s="87" t="s">
        <v>447</v>
      </c>
      <c r="B34" s="89" t="s">
        <v>245</v>
      </c>
      <c r="C34" s="89" t="s">
        <v>246</v>
      </c>
      <c r="D34" s="179">
        <v>2460</v>
      </c>
      <c r="E34" s="11"/>
      <c r="G34" s="96"/>
      <c r="H34" s="62"/>
      <c r="I34" s="62"/>
    </row>
    <row r="35" spans="1:9" ht="14.25">
      <c r="A35" s="87" t="s">
        <v>448</v>
      </c>
      <c r="B35" s="90" t="s">
        <v>247</v>
      </c>
      <c r="C35" s="89" t="s">
        <v>248</v>
      </c>
      <c r="D35" s="179">
        <v>927</v>
      </c>
      <c r="E35" s="11"/>
      <c r="G35" s="96"/>
      <c r="H35" s="62"/>
      <c r="I35" s="62"/>
    </row>
    <row r="36" spans="1:9" ht="14.25">
      <c r="A36" s="87" t="s">
        <v>449</v>
      </c>
      <c r="B36" s="90" t="s">
        <v>249</v>
      </c>
      <c r="C36" s="89" t="s">
        <v>248</v>
      </c>
      <c r="D36" s="179">
        <v>5</v>
      </c>
      <c r="E36" s="11"/>
      <c r="G36" s="96"/>
      <c r="H36" s="62"/>
      <c r="I36" s="62"/>
    </row>
    <row r="37" spans="1:9" ht="14.25">
      <c r="A37" s="87"/>
      <c r="B37" s="89" t="s">
        <v>250</v>
      </c>
      <c r="C37" s="89" t="s">
        <v>251</v>
      </c>
      <c r="D37" s="179">
        <v>1253</v>
      </c>
      <c r="E37" s="11"/>
      <c r="G37" s="96"/>
      <c r="H37" s="62"/>
      <c r="I37" s="62"/>
    </row>
    <row r="38" spans="1:9" ht="14.25" hidden="1">
      <c r="A38" s="87"/>
      <c r="B38" s="125"/>
      <c r="C38" s="125"/>
      <c r="D38" s="179"/>
      <c r="E38" s="11"/>
      <c r="G38" s="96"/>
      <c r="H38" s="62"/>
      <c r="I38" s="62"/>
    </row>
    <row r="39" spans="1:9" ht="14.25" hidden="1">
      <c r="A39" s="87"/>
      <c r="B39" s="125"/>
      <c r="C39" s="125"/>
      <c r="D39" s="179"/>
      <c r="E39" s="11"/>
      <c r="G39" s="96"/>
      <c r="H39" s="62"/>
      <c r="I39" s="62"/>
    </row>
    <row r="40" spans="1:9" ht="14.25" hidden="1">
      <c r="A40" s="87"/>
      <c r="B40" s="89"/>
      <c r="C40" s="89"/>
      <c r="D40" s="179"/>
      <c r="E40" s="39"/>
      <c r="G40" s="96"/>
      <c r="H40" s="62"/>
      <c r="I40" s="62"/>
    </row>
    <row r="41" spans="1:9" ht="14.25">
      <c r="A41" s="87"/>
      <c r="B41" s="89" t="s">
        <v>387</v>
      </c>
      <c r="C41" s="89" t="s">
        <v>252</v>
      </c>
      <c r="D41" s="179">
        <v>15638</v>
      </c>
      <c r="E41" s="11"/>
      <c r="G41" s="96"/>
      <c r="H41" s="62"/>
      <c r="I41" s="62"/>
    </row>
    <row r="42" spans="1:9" ht="14.25">
      <c r="A42" s="87"/>
      <c r="B42" s="90" t="s">
        <v>229</v>
      </c>
      <c r="C42" s="89" t="s">
        <v>263</v>
      </c>
      <c r="D42" s="179">
        <v>153</v>
      </c>
      <c r="E42" s="11"/>
      <c r="G42" s="96"/>
      <c r="H42" s="101"/>
      <c r="I42" s="101"/>
    </row>
    <row r="43" spans="1:9" ht="14.25">
      <c r="A43" s="87"/>
      <c r="B43" s="89" t="s">
        <v>229</v>
      </c>
      <c r="C43" s="89" t="s">
        <v>253</v>
      </c>
      <c r="D43" s="179">
        <v>3038</v>
      </c>
      <c r="E43" s="11"/>
      <c r="G43" s="96"/>
      <c r="H43" s="101"/>
      <c r="I43" s="101"/>
    </row>
    <row r="44" spans="1:9" ht="14.25">
      <c r="A44" s="44"/>
      <c r="B44" s="91" t="s">
        <v>229</v>
      </c>
      <c r="C44" s="91" t="s">
        <v>254</v>
      </c>
      <c r="D44" s="179">
        <v>1012</v>
      </c>
      <c r="E44" s="11"/>
      <c r="G44" s="96"/>
      <c r="H44" s="62"/>
      <c r="I44" s="62"/>
    </row>
    <row r="45" spans="1:9" ht="14.25" hidden="1">
      <c r="A45" s="44"/>
      <c r="B45" s="91" t="s">
        <v>229</v>
      </c>
      <c r="C45" s="91" t="s">
        <v>255</v>
      </c>
      <c r="D45" s="179"/>
      <c r="E45" s="11"/>
      <c r="H45" s="62"/>
      <c r="I45" s="62"/>
    </row>
    <row r="46" spans="1:9" ht="14.25">
      <c r="A46" s="44"/>
      <c r="B46" s="93" t="s">
        <v>258</v>
      </c>
      <c r="C46" s="90" t="s">
        <v>262</v>
      </c>
      <c r="D46" s="179">
        <v>25847</v>
      </c>
      <c r="E46" s="11"/>
      <c r="H46" s="62"/>
      <c r="I46" s="62"/>
    </row>
    <row r="47" spans="1:9" ht="14.25">
      <c r="A47" s="44"/>
      <c r="B47" s="91" t="s">
        <v>229</v>
      </c>
      <c r="C47" s="194" t="s">
        <v>403</v>
      </c>
      <c r="D47" s="179">
        <v>1</v>
      </c>
      <c r="E47" s="11"/>
      <c r="H47" s="62"/>
      <c r="I47" s="62"/>
    </row>
    <row r="48" spans="1:9" ht="14.25">
      <c r="A48" s="44"/>
      <c r="B48" s="88" t="s">
        <v>386</v>
      </c>
      <c r="C48" s="195" t="s">
        <v>256</v>
      </c>
      <c r="D48" s="179">
        <v>10402</v>
      </c>
      <c r="E48" s="11"/>
      <c r="H48" s="62"/>
      <c r="I48" s="62"/>
    </row>
    <row r="49" spans="1:9" ht="14.25" hidden="1">
      <c r="A49" s="87"/>
      <c r="B49" s="89" t="s">
        <v>235</v>
      </c>
      <c r="C49" s="92" t="s">
        <v>256</v>
      </c>
      <c r="D49" s="87"/>
      <c r="E49" s="11"/>
      <c r="H49" s="62"/>
      <c r="I49" s="62"/>
    </row>
    <row r="50" spans="1:9" ht="14.25">
      <c r="A50" s="87"/>
      <c r="B50" s="90" t="s">
        <v>229</v>
      </c>
      <c r="C50" s="92" t="s">
        <v>391</v>
      </c>
      <c r="D50" s="87"/>
      <c r="E50" s="11">
        <v>1325</v>
      </c>
      <c r="H50" s="62"/>
      <c r="I50" s="62"/>
    </row>
    <row r="51" spans="1:9" ht="14.25">
      <c r="A51" s="87"/>
      <c r="B51" s="90" t="s">
        <v>229</v>
      </c>
      <c r="C51" s="92" t="s">
        <v>392</v>
      </c>
      <c r="D51" s="87"/>
      <c r="E51" s="11">
        <v>1800</v>
      </c>
      <c r="H51" s="62"/>
      <c r="I51" s="62"/>
    </row>
    <row r="52" spans="1:5" ht="14.25">
      <c r="A52" s="87"/>
      <c r="B52" s="92" t="s">
        <v>229</v>
      </c>
      <c r="C52" s="89" t="s">
        <v>257</v>
      </c>
      <c r="D52" s="87"/>
      <c r="E52" s="11">
        <v>3348</v>
      </c>
    </row>
    <row r="53" spans="1:5" ht="14.25">
      <c r="A53" s="87"/>
      <c r="B53" s="92" t="s">
        <v>229</v>
      </c>
      <c r="C53" s="89" t="s">
        <v>393</v>
      </c>
      <c r="D53" s="87"/>
      <c r="E53" s="11">
        <v>27212</v>
      </c>
    </row>
    <row r="54" spans="1:5" ht="14.25">
      <c r="A54" s="87"/>
      <c r="B54" s="90" t="s">
        <v>229</v>
      </c>
      <c r="C54" s="125" t="s">
        <v>394</v>
      </c>
      <c r="D54" s="87"/>
      <c r="E54" s="11">
        <v>675</v>
      </c>
    </row>
    <row r="55" spans="1:5" ht="25.5">
      <c r="A55" s="87"/>
      <c r="B55" s="90" t="s">
        <v>229</v>
      </c>
      <c r="C55" s="128" t="s">
        <v>395</v>
      </c>
      <c r="D55" s="87"/>
      <c r="E55" s="11">
        <v>9173</v>
      </c>
    </row>
    <row r="56" spans="1:5" ht="14.25">
      <c r="A56" s="87"/>
      <c r="B56" s="90" t="s">
        <v>258</v>
      </c>
      <c r="C56" s="90" t="s">
        <v>259</v>
      </c>
      <c r="D56" s="87"/>
      <c r="E56" s="11">
        <v>23429</v>
      </c>
    </row>
    <row r="57" spans="1:5" ht="14.25">
      <c r="A57" s="11"/>
      <c r="B57" s="94"/>
      <c r="C57" s="87" t="s">
        <v>260</v>
      </c>
      <c r="D57" s="85">
        <f>SUM(D15:D56)</f>
        <v>252725</v>
      </c>
      <c r="E57" s="11">
        <f>SUM(E50:E56)</f>
        <v>66962</v>
      </c>
    </row>
    <row r="58" spans="1:5" ht="14.25">
      <c r="A58" s="62"/>
      <c r="B58" s="95"/>
      <c r="C58" s="96"/>
      <c r="D58" s="95"/>
      <c r="E58" s="101"/>
    </row>
    <row r="59" spans="1:4" ht="14.25">
      <c r="A59" s="62"/>
      <c r="B59" s="95"/>
      <c r="C59" s="96"/>
      <c r="D59" s="95"/>
    </row>
    <row r="60" spans="1:4" ht="14.25">
      <c r="A60" s="62"/>
      <c r="B60" s="95"/>
      <c r="C60" s="96"/>
      <c r="D60" s="95"/>
    </row>
    <row r="61" ht="14.25">
      <c r="D61" s="6"/>
    </row>
    <row r="62" ht="14.25">
      <c r="D62" s="6"/>
    </row>
    <row r="63" ht="14.25">
      <c r="D63" s="6"/>
    </row>
    <row r="64" ht="14.25">
      <c r="D64" s="6"/>
    </row>
    <row r="65" ht="14.25">
      <c r="A65" t="s">
        <v>261</v>
      </c>
    </row>
    <row r="66" ht="14.25">
      <c r="A66" t="s">
        <v>264</v>
      </c>
    </row>
  </sheetData>
  <sheetProtection/>
  <mergeCells count="5">
    <mergeCell ref="D11:E12"/>
    <mergeCell ref="C1:E1"/>
    <mergeCell ref="A4:D4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30.28125" style="1" customWidth="1"/>
    <col min="2" max="2" width="9.00390625" style="0" hidden="1" customWidth="1"/>
    <col min="3" max="3" width="8.7109375" style="0" hidden="1" customWidth="1"/>
    <col min="4" max="4" width="7.28125" style="0" hidden="1" customWidth="1"/>
    <col min="5" max="5" width="8.421875" style="0" hidden="1" customWidth="1"/>
    <col min="6" max="6" width="7.00390625" style="0" bestFit="1" customWidth="1"/>
    <col min="7" max="7" width="8.8515625" style="0" customWidth="1"/>
    <col min="8" max="8" width="6.7109375" style="0" bestFit="1" customWidth="1"/>
    <col min="9" max="10" width="7.7109375" style="0" customWidth="1"/>
    <col min="11" max="11" width="7.8515625" style="0" bestFit="1" customWidth="1"/>
    <col min="12" max="12" width="7.421875" style="0" customWidth="1"/>
    <col min="13" max="13" width="8.421875" style="0" customWidth="1"/>
    <col min="14" max="14" width="7.7109375" style="0" hidden="1" customWidth="1"/>
    <col min="16" max="16" width="8.7109375" style="36" customWidth="1"/>
    <col min="17" max="18" width="8.7109375" style="0" customWidth="1"/>
    <col min="19" max="19" width="7.140625" style="0" hidden="1" customWidth="1"/>
    <col min="20" max="20" width="7.421875" style="0" customWidth="1"/>
    <col min="21" max="21" width="7.140625" style="0" customWidth="1"/>
  </cols>
  <sheetData>
    <row r="1" spans="1:21" s="2" customFormat="1" ht="12.75">
      <c r="A1" s="1"/>
      <c r="P1" s="239" t="s">
        <v>0</v>
      </c>
      <c r="R1" s="4"/>
      <c r="U1" s="4"/>
    </row>
    <row r="2" spans="1:21" s="2" customFormat="1" ht="12.75">
      <c r="A2" s="1"/>
      <c r="P2" s="178"/>
      <c r="Q2" s="3"/>
      <c r="R2" s="4"/>
      <c r="U2" s="4"/>
    </row>
    <row r="3" spans="1:21" s="2" customFormat="1" ht="12.75">
      <c r="A3" s="1"/>
      <c r="P3" s="178"/>
      <c r="Q3" s="3"/>
      <c r="R3" s="4"/>
      <c r="U3" s="4"/>
    </row>
    <row r="4" spans="1:21" ht="14.25">
      <c r="A4" s="46"/>
      <c r="Q4" s="5"/>
      <c r="R4" s="6"/>
      <c r="U4" s="6"/>
    </row>
    <row r="5" spans="17:21" ht="14.25">
      <c r="Q5" s="5"/>
      <c r="R5" s="6"/>
      <c r="U5" s="6"/>
    </row>
    <row r="6" spans="1:21" s="7" customFormat="1" ht="15">
      <c r="A6" s="280" t="s">
        <v>1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</row>
    <row r="7" spans="1:21" s="7" customFormat="1" ht="15">
      <c r="A7" s="280" t="s">
        <v>413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</row>
    <row r="9" spans="1:22" ht="15" customHeight="1">
      <c r="A9" s="8" t="s">
        <v>2</v>
      </c>
      <c r="B9" s="273" t="s">
        <v>414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6"/>
      <c r="O9" s="281" t="s">
        <v>415</v>
      </c>
      <c r="P9" s="281"/>
      <c r="Q9" s="281"/>
      <c r="R9" s="281"/>
      <c r="S9" s="9" t="s">
        <v>3</v>
      </c>
      <c r="T9" s="9" t="s">
        <v>3</v>
      </c>
      <c r="U9" s="9" t="s">
        <v>3</v>
      </c>
      <c r="V9" s="9" t="s">
        <v>4</v>
      </c>
    </row>
    <row r="10" spans="1:22" ht="18" customHeight="1">
      <c r="A10" s="10" t="s">
        <v>5</v>
      </c>
      <c r="B10" s="273" t="s">
        <v>6</v>
      </c>
      <c r="C10" s="263"/>
      <c r="D10" s="263"/>
      <c r="E10" s="274"/>
      <c r="F10" s="273" t="s">
        <v>7</v>
      </c>
      <c r="G10" s="263"/>
      <c r="H10" s="263"/>
      <c r="I10" s="274"/>
      <c r="J10" s="260" t="s">
        <v>8</v>
      </c>
      <c r="K10" s="261"/>
      <c r="L10" s="261"/>
      <c r="M10" s="279"/>
      <c r="N10" s="137" t="s">
        <v>9</v>
      </c>
      <c r="O10" s="43"/>
      <c r="P10" s="43"/>
      <c r="Q10" s="43"/>
      <c r="R10" s="43"/>
      <c r="S10" s="12"/>
      <c r="T10" s="12"/>
      <c r="U10" s="12"/>
      <c r="V10" s="13" t="s">
        <v>10</v>
      </c>
    </row>
    <row r="11" spans="1:22" ht="17.25" customHeight="1">
      <c r="A11" s="10"/>
      <c r="B11" s="158" t="s">
        <v>11</v>
      </c>
      <c r="C11" s="185" t="s">
        <v>12</v>
      </c>
      <c r="D11" s="158" t="s">
        <v>13</v>
      </c>
      <c r="E11" s="186" t="s">
        <v>14</v>
      </c>
      <c r="F11" s="187" t="s">
        <v>11</v>
      </c>
      <c r="G11" s="186" t="s">
        <v>12</v>
      </c>
      <c r="H11" s="188" t="s">
        <v>13</v>
      </c>
      <c r="I11" s="185" t="s">
        <v>14</v>
      </c>
      <c r="J11" s="189" t="s">
        <v>11</v>
      </c>
      <c r="K11" s="185" t="s">
        <v>12</v>
      </c>
      <c r="L11" s="158" t="s">
        <v>13</v>
      </c>
      <c r="M11" s="186" t="s">
        <v>14</v>
      </c>
      <c r="N11" s="98" t="s">
        <v>15</v>
      </c>
      <c r="O11" s="187" t="s">
        <v>11</v>
      </c>
      <c r="P11" s="185" t="s">
        <v>12</v>
      </c>
      <c r="Q11" s="158" t="s">
        <v>13</v>
      </c>
      <c r="R11" s="186" t="s">
        <v>14</v>
      </c>
      <c r="S11" s="16" t="s">
        <v>16</v>
      </c>
      <c r="T11" s="15" t="s">
        <v>17</v>
      </c>
      <c r="U11" s="15" t="s">
        <v>18</v>
      </c>
      <c r="V11" s="15" t="s">
        <v>19</v>
      </c>
    </row>
    <row r="12" spans="1:22" s="20" customFormat="1" ht="14.25">
      <c r="A12" s="17">
        <v>1</v>
      </c>
      <c r="B12" s="152">
        <v>2</v>
      </c>
      <c r="C12" s="152">
        <v>3</v>
      </c>
      <c r="D12" s="152">
        <v>4</v>
      </c>
      <c r="E12" s="152">
        <v>5</v>
      </c>
      <c r="F12" s="152">
        <v>2</v>
      </c>
      <c r="G12" s="152">
        <v>3</v>
      </c>
      <c r="H12" s="155">
        <v>4</v>
      </c>
      <c r="I12" s="190">
        <v>5</v>
      </c>
      <c r="J12" s="155">
        <v>6</v>
      </c>
      <c r="K12" s="155">
        <v>7</v>
      </c>
      <c r="L12" s="155">
        <v>8</v>
      </c>
      <c r="M12" s="155">
        <v>9</v>
      </c>
      <c r="N12" s="152">
        <v>14</v>
      </c>
      <c r="O12" s="191">
        <v>10</v>
      </c>
      <c r="P12" s="155">
        <v>11</v>
      </c>
      <c r="Q12" s="155">
        <v>12</v>
      </c>
      <c r="R12" s="155">
        <v>13</v>
      </c>
      <c r="S12" s="19">
        <v>14</v>
      </c>
      <c r="T12" s="19">
        <v>14</v>
      </c>
      <c r="U12" s="19">
        <v>15</v>
      </c>
      <c r="V12" s="19">
        <v>10</v>
      </c>
    </row>
    <row r="13" spans="1:22" s="23" customFormat="1" ht="30" customHeight="1">
      <c r="A13" s="21" t="s">
        <v>20</v>
      </c>
      <c r="B13" s="158">
        <f>C13+D13+E13</f>
        <v>0</v>
      </c>
      <c r="C13" s="158"/>
      <c r="D13" s="158"/>
      <c r="E13" s="158"/>
      <c r="F13" s="158">
        <f>G13+H13+I13</f>
        <v>5159558</v>
      </c>
      <c r="G13" s="158">
        <v>2037089</v>
      </c>
      <c r="H13" s="158"/>
      <c r="I13" s="158">
        <v>3122469</v>
      </c>
      <c r="J13" s="158">
        <f>K13+L13+M13</f>
        <v>4713060</v>
      </c>
      <c r="K13" s="158">
        <v>1919930</v>
      </c>
      <c r="L13" s="158"/>
      <c r="M13" s="158">
        <v>2793130</v>
      </c>
      <c r="N13" s="158"/>
      <c r="O13" s="158">
        <f>P13+Q13+R13</f>
        <v>4180567</v>
      </c>
      <c r="P13" s="158">
        <v>1700422</v>
      </c>
      <c r="Q13" s="158"/>
      <c r="R13" s="246">
        <v>2480145</v>
      </c>
      <c r="S13" s="22" t="e">
        <f>O13/B13*100</f>
        <v>#DIV/0!</v>
      </c>
      <c r="T13" s="22">
        <f>O13/F13*100</f>
        <v>81.02568088196702</v>
      </c>
      <c r="U13" s="22">
        <f>O13/J13*100</f>
        <v>88.70175639605692</v>
      </c>
      <c r="V13" s="22">
        <f>J13/F13*100</f>
        <v>91.34619670909795</v>
      </c>
    </row>
    <row r="14" spans="1:22" ht="14.25" hidden="1">
      <c r="A14" s="24" t="s">
        <v>21</v>
      </c>
      <c r="B14" s="158">
        <f>C14+D14+E14</f>
        <v>0</v>
      </c>
      <c r="C14" s="43"/>
      <c r="D14" s="43"/>
      <c r="E14" s="192"/>
      <c r="F14" s="158">
        <f aca="true" t="shared" si="0" ref="F14:F71">G14+H14+I14</f>
        <v>0</v>
      </c>
      <c r="G14" s="43"/>
      <c r="H14" s="43"/>
      <c r="I14" s="192"/>
      <c r="J14" s="158">
        <f aca="true" t="shared" si="1" ref="J14:J71">K14+L14+M14</f>
        <v>0</v>
      </c>
      <c r="K14" s="43"/>
      <c r="L14" s="43"/>
      <c r="M14" s="192"/>
      <c r="N14" s="43"/>
      <c r="O14" s="158">
        <f aca="true" t="shared" si="2" ref="O14:O71">P14+Q14+R14</f>
        <v>0</v>
      </c>
      <c r="P14" s="43"/>
      <c r="Q14" s="43"/>
      <c r="R14" s="192"/>
      <c r="S14" s="22" t="e">
        <f>O14/B14*100</f>
        <v>#DIV/0!</v>
      </c>
      <c r="T14" s="22" t="e">
        <f>O14/F14*100</f>
        <v>#DIV/0!</v>
      </c>
      <c r="U14" s="22" t="e">
        <f>O14/J14*100</f>
        <v>#DIV/0!</v>
      </c>
      <c r="V14" s="11"/>
    </row>
    <row r="15" spans="1:22" ht="14.25" hidden="1">
      <c r="A15" s="24" t="s">
        <v>22</v>
      </c>
      <c r="B15" s="158">
        <f>C15+D15+E15</f>
        <v>0</v>
      </c>
      <c r="C15" s="43"/>
      <c r="D15" s="43"/>
      <c r="E15" s="192"/>
      <c r="F15" s="158">
        <f t="shared" si="0"/>
        <v>0</v>
      </c>
      <c r="G15" s="43"/>
      <c r="H15" s="43"/>
      <c r="I15" s="192"/>
      <c r="J15" s="158">
        <f t="shared" si="1"/>
        <v>0</v>
      </c>
      <c r="K15" s="43"/>
      <c r="L15" s="43"/>
      <c r="M15" s="192"/>
      <c r="N15" s="43"/>
      <c r="O15" s="158">
        <f t="shared" si="2"/>
        <v>0</v>
      </c>
      <c r="P15" s="43"/>
      <c r="Q15" s="43"/>
      <c r="R15" s="192"/>
      <c r="S15" s="22" t="e">
        <f>O15/B15*100</f>
        <v>#DIV/0!</v>
      </c>
      <c r="T15" s="22" t="e">
        <f>O15/F15*100</f>
        <v>#DIV/0!</v>
      </c>
      <c r="U15" s="22" t="e">
        <f>O15/J15*100</f>
        <v>#DIV/0!</v>
      </c>
      <c r="V15" s="11"/>
    </row>
    <row r="16" spans="1:22" ht="14.25" hidden="1">
      <c r="A16" s="24" t="s">
        <v>23</v>
      </c>
      <c r="B16" s="158">
        <f>C16+D16+E16</f>
        <v>0</v>
      </c>
      <c r="C16" s="43"/>
      <c r="D16" s="43"/>
      <c r="E16" s="192"/>
      <c r="F16" s="158">
        <f>G16+H16+I16</f>
        <v>0</v>
      </c>
      <c r="G16" s="43"/>
      <c r="H16" s="43"/>
      <c r="I16" s="192"/>
      <c r="J16" s="158">
        <f>K16+L16+M16</f>
        <v>0</v>
      </c>
      <c r="K16" s="43"/>
      <c r="L16" s="43"/>
      <c r="M16" s="192"/>
      <c r="N16" s="43"/>
      <c r="O16" s="25">
        <v>0</v>
      </c>
      <c r="Q16" s="36"/>
      <c r="R16" s="36"/>
      <c r="S16" s="22">
        <v>0</v>
      </c>
      <c r="T16" s="22">
        <v>0</v>
      </c>
      <c r="U16" s="22">
        <v>0</v>
      </c>
      <c r="V16" s="11"/>
    </row>
    <row r="17" spans="1:22" ht="14.25" hidden="1">
      <c r="A17" s="24" t="s">
        <v>24</v>
      </c>
      <c r="B17" s="158">
        <f>C17+D17+E17</f>
        <v>0</v>
      </c>
      <c r="C17" s="43"/>
      <c r="D17" s="43"/>
      <c r="E17" s="192"/>
      <c r="F17" s="158">
        <f>G17+H17+I17</f>
        <v>0</v>
      </c>
      <c r="G17" s="43"/>
      <c r="H17" s="43"/>
      <c r="I17" s="192"/>
      <c r="J17" s="158">
        <f>K17+L17+M17</f>
        <v>0</v>
      </c>
      <c r="K17" s="43"/>
      <c r="L17" s="43"/>
      <c r="M17" s="192"/>
      <c r="N17" s="43"/>
      <c r="O17" s="158">
        <f>P17+Q17+R17</f>
        <v>0</v>
      </c>
      <c r="P17" s="43"/>
      <c r="Q17" s="43"/>
      <c r="R17" s="192"/>
      <c r="S17" s="22" t="e">
        <f aca="true" t="shared" si="3" ref="S17:S71">O17/B17*100</f>
        <v>#DIV/0!</v>
      </c>
      <c r="T17" s="22" t="e">
        <f aca="true" t="shared" si="4" ref="T17:T71">O17/F17*100</f>
        <v>#DIV/0!</v>
      </c>
      <c r="U17" s="22">
        <v>0</v>
      </c>
      <c r="V17" s="11"/>
    </row>
    <row r="18" spans="1:22" s="23" customFormat="1" ht="15" customHeight="1">
      <c r="A18" s="21" t="s">
        <v>372</v>
      </c>
      <c r="B18" s="158">
        <f aca="true" t="shared" si="5" ref="B18:B71">C18+D18+E18</f>
        <v>0</v>
      </c>
      <c r="C18" s="158"/>
      <c r="D18" s="158"/>
      <c r="E18" s="158"/>
      <c r="F18" s="158">
        <f t="shared" si="0"/>
        <v>1238847</v>
      </c>
      <c r="G18" s="158">
        <v>1238847</v>
      </c>
      <c r="H18" s="158"/>
      <c r="I18" s="158"/>
      <c r="J18" s="158">
        <f>M18+L18+K18</f>
        <v>1201025</v>
      </c>
      <c r="K18" s="158">
        <v>1201025</v>
      </c>
      <c r="L18" s="158"/>
      <c r="M18" s="158"/>
      <c r="N18" s="158"/>
      <c r="O18" s="158">
        <f>P18+Q18+R18</f>
        <v>1224469</v>
      </c>
      <c r="P18" s="158">
        <v>1224469</v>
      </c>
      <c r="Q18" s="158"/>
      <c r="R18" s="158"/>
      <c r="S18" s="22" t="e">
        <f t="shared" si="3"/>
        <v>#DIV/0!</v>
      </c>
      <c r="T18" s="22">
        <f t="shared" si="4"/>
        <v>98.83940470453575</v>
      </c>
      <c r="U18" s="22">
        <f aca="true" t="shared" si="6" ref="U18:U70">O18/J18*100</f>
        <v>101.9519993339023</v>
      </c>
      <c r="V18" s="22">
        <f aca="true" t="shared" si="7" ref="V18:V72">J18/F18*100</f>
        <v>96.94699991201496</v>
      </c>
    </row>
    <row r="19" spans="1:22" ht="14.25" hidden="1">
      <c r="A19" s="24" t="s">
        <v>21</v>
      </c>
      <c r="B19" s="158">
        <f t="shared" si="5"/>
        <v>0</v>
      </c>
      <c r="C19" s="43"/>
      <c r="D19" s="43"/>
      <c r="E19" s="43"/>
      <c r="F19" s="158">
        <f t="shared" si="0"/>
        <v>0</v>
      </c>
      <c r="G19" s="43"/>
      <c r="H19" s="43"/>
      <c r="I19" s="43"/>
      <c r="J19" s="158">
        <f t="shared" si="1"/>
        <v>0</v>
      </c>
      <c r="K19" s="43"/>
      <c r="L19" s="43"/>
      <c r="M19" s="43"/>
      <c r="N19" s="43"/>
      <c r="O19" s="158">
        <f t="shared" si="2"/>
        <v>0</v>
      </c>
      <c r="P19" s="43"/>
      <c r="Q19" s="43"/>
      <c r="R19" s="43"/>
      <c r="S19" s="22" t="e">
        <f t="shared" si="3"/>
        <v>#DIV/0!</v>
      </c>
      <c r="T19" s="22" t="e">
        <f t="shared" si="4"/>
        <v>#DIV/0!</v>
      </c>
      <c r="U19" s="22" t="e">
        <f t="shared" si="6"/>
        <v>#DIV/0!</v>
      </c>
      <c r="V19" s="22" t="e">
        <f t="shared" si="7"/>
        <v>#DIV/0!</v>
      </c>
    </row>
    <row r="20" spans="1:22" ht="14.25" hidden="1">
      <c r="A20" s="24" t="s">
        <v>22</v>
      </c>
      <c r="B20" s="158">
        <f t="shared" si="5"/>
        <v>0</v>
      </c>
      <c r="C20" s="43"/>
      <c r="D20" s="43"/>
      <c r="E20" s="43"/>
      <c r="F20" s="158">
        <f t="shared" si="0"/>
        <v>0</v>
      </c>
      <c r="G20" s="43"/>
      <c r="H20" s="43"/>
      <c r="I20" s="43"/>
      <c r="J20" s="158">
        <f t="shared" si="1"/>
        <v>0</v>
      </c>
      <c r="K20" s="43"/>
      <c r="L20" s="43"/>
      <c r="M20" s="43"/>
      <c r="N20" s="43"/>
      <c r="O20" s="158">
        <f t="shared" si="2"/>
        <v>0</v>
      </c>
      <c r="P20" s="43"/>
      <c r="Q20" s="43"/>
      <c r="R20" s="43"/>
      <c r="S20" s="22" t="e">
        <f t="shared" si="3"/>
        <v>#DIV/0!</v>
      </c>
      <c r="T20" s="22" t="e">
        <f t="shared" si="4"/>
        <v>#DIV/0!</v>
      </c>
      <c r="U20" s="22" t="e">
        <f t="shared" si="6"/>
        <v>#DIV/0!</v>
      </c>
      <c r="V20" s="22" t="e">
        <f t="shared" si="7"/>
        <v>#DIV/0!</v>
      </c>
    </row>
    <row r="21" spans="1:22" ht="14.25" hidden="1">
      <c r="A21" s="24" t="s">
        <v>23</v>
      </c>
      <c r="B21" s="158">
        <f t="shared" si="5"/>
        <v>0</v>
      </c>
      <c r="C21" s="43"/>
      <c r="D21" s="43"/>
      <c r="E21" s="43"/>
      <c r="F21" s="158">
        <f t="shared" si="0"/>
        <v>0</v>
      </c>
      <c r="G21" s="43"/>
      <c r="H21" s="43"/>
      <c r="I21" s="43"/>
      <c r="J21" s="158">
        <f t="shared" si="1"/>
        <v>0</v>
      </c>
      <c r="K21" s="43"/>
      <c r="L21" s="43"/>
      <c r="M21" s="43"/>
      <c r="N21" s="43"/>
      <c r="O21" s="158">
        <f t="shared" si="2"/>
        <v>0</v>
      </c>
      <c r="P21" s="43"/>
      <c r="Q21" s="43"/>
      <c r="R21" s="43"/>
      <c r="S21" s="22" t="e">
        <f t="shared" si="3"/>
        <v>#DIV/0!</v>
      </c>
      <c r="T21" s="22" t="e">
        <f t="shared" si="4"/>
        <v>#DIV/0!</v>
      </c>
      <c r="U21" s="22" t="e">
        <f t="shared" si="6"/>
        <v>#DIV/0!</v>
      </c>
      <c r="V21" s="22" t="e">
        <f t="shared" si="7"/>
        <v>#DIV/0!</v>
      </c>
    </row>
    <row r="22" spans="1:22" ht="14.25" hidden="1">
      <c r="A22" s="24" t="s">
        <v>24</v>
      </c>
      <c r="B22" s="158">
        <f t="shared" si="5"/>
        <v>0</v>
      </c>
      <c r="C22" s="43"/>
      <c r="D22" s="43"/>
      <c r="E22" s="43"/>
      <c r="F22" s="158">
        <f t="shared" si="0"/>
        <v>0</v>
      </c>
      <c r="G22" s="43"/>
      <c r="H22" s="43"/>
      <c r="I22" s="43"/>
      <c r="J22" s="158">
        <f t="shared" si="1"/>
        <v>0</v>
      </c>
      <c r="K22" s="43"/>
      <c r="L22" s="43"/>
      <c r="M22" s="43"/>
      <c r="N22" s="43"/>
      <c r="O22" s="158">
        <f t="shared" si="2"/>
        <v>0</v>
      </c>
      <c r="P22" s="43"/>
      <c r="Q22" s="43"/>
      <c r="R22" s="43"/>
      <c r="S22" s="22" t="e">
        <f t="shared" si="3"/>
        <v>#DIV/0!</v>
      </c>
      <c r="T22" s="22" t="e">
        <f t="shared" si="4"/>
        <v>#DIV/0!</v>
      </c>
      <c r="U22" s="22">
        <v>0</v>
      </c>
      <c r="V22" s="22" t="e">
        <f t="shared" si="7"/>
        <v>#DIV/0!</v>
      </c>
    </row>
    <row r="23" spans="1:22" ht="14.25" hidden="1">
      <c r="A23" s="24" t="s">
        <v>21</v>
      </c>
      <c r="B23" s="158">
        <f t="shared" si="5"/>
        <v>0</v>
      </c>
      <c r="C23" s="43"/>
      <c r="D23" s="43"/>
      <c r="E23" s="43"/>
      <c r="F23" s="158">
        <f t="shared" si="0"/>
        <v>0</v>
      </c>
      <c r="G23" s="43"/>
      <c r="H23" s="43"/>
      <c r="I23" s="43"/>
      <c r="J23" s="158">
        <f t="shared" si="1"/>
        <v>0</v>
      </c>
      <c r="K23" s="43"/>
      <c r="L23" s="43"/>
      <c r="M23" s="43"/>
      <c r="N23" s="43"/>
      <c r="O23" s="158">
        <f t="shared" si="2"/>
        <v>0</v>
      </c>
      <c r="P23" s="43"/>
      <c r="Q23" s="43"/>
      <c r="R23" s="43"/>
      <c r="S23" s="22" t="e">
        <f t="shared" si="3"/>
        <v>#DIV/0!</v>
      </c>
      <c r="T23" s="22" t="e">
        <f t="shared" si="4"/>
        <v>#DIV/0!</v>
      </c>
      <c r="U23" s="22" t="e">
        <f t="shared" si="6"/>
        <v>#DIV/0!</v>
      </c>
      <c r="V23" s="22" t="e">
        <f t="shared" si="7"/>
        <v>#DIV/0!</v>
      </c>
    </row>
    <row r="24" spans="1:22" ht="14.25" hidden="1">
      <c r="A24" s="24" t="s">
        <v>22</v>
      </c>
      <c r="B24" s="158">
        <f t="shared" si="5"/>
        <v>0</v>
      </c>
      <c r="C24" s="43"/>
      <c r="D24" s="43"/>
      <c r="E24" s="43"/>
      <c r="F24" s="158">
        <f t="shared" si="0"/>
        <v>0</v>
      </c>
      <c r="G24" s="43"/>
      <c r="H24" s="43"/>
      <c r="I24" s="43"/>
      <c r="J24" s="158">
        <f t="shared" si="1"/>
        <v>0</v>
      </c>
      <c r="K24" s="43"/>
      <c r="L24" s="43"/>
      <c r="M24" s="43"/>
      <c r="N24" s="43"/>
      <c r="O24" s="158">
        <f t="shared" si="2"/>
        <v>0</v>
      </c>
      <c r="P24" s="43"/>
      <c r="Q24" s="43"/>
      <c r="R24" s="43"/>
      <c r="S24" s="22" t="e">
        <f t="shared" si="3"/>
        <v>#DIV/0!</v>
      </c>
      <c r="T24" s="22" t="e">
        <f t="shared" si="4"/>
        <v>#DIV/0!</v>
      </c>
      <c r="U24" s="22" t="e">
        <f t="shared" si="6"/>
        <v>#DIV/0!</v>
      </c>
      <c r="V24" s="22" t="e">
        <f t="shared" si="7"/>
        <v>#DIV/0!</v>
      </c>
    </row>
    <row r="25" spans="1:22" s="23" customFormat="1" ht="12.75" hidden="1">
      <c r="A25" s="21" t="s">
        <v>25</v>
      </c>
      <c r="B25" s="158">
        <f t="shared" si="5"/>
        <v>0</v>
      </c>
      <c r="C25" s="158"/>
      <c r="D25" s="158"/>
      <c r="E25" s="158"/>
      <c r="F25" s="158">
        <f t="shared" si="0"/>
        <v>0</v>
      </c>
      <c r="G25" s="158"/>
      <c r="H25" s="158"/>
      <c r="I25" s="158"/>
      <c r="J25" s="158">
        <f t="shared" si="1"/>
        <v>0</v>
      </c>
      <c r="K25" s="158"/>
      <c r="L25" s="158"/>
      <c r="M25" s="158"/>
      <c r="N25" s="158"/>
      <c r="O25" s="158">
        <f t="shared" si="2"/>
        <v>0</v>
      </c>
      <c r="P25" s="158"/>
      <c r="Q25" s="158"/>
      <c r="R25" s="158"/>
      <c r="S25" s="22" t="e">
        <f t="shared" si="3"/>
        <v>#DIV/0!</v>
      </c>
      <c r="T25" s="22" t="e">
        <f t="shared" si="4"/>
        <v>#DIV/0!</v>
      </c>
      <c r="U25" s="22" t="e">
        <f t="shared" si="6"/>
        <v>#DIV/0!</v>
      </c>
      <c r="V25" s="22" t="e">
        <f t="shared" si="7"/>
        <v>#DIV/0!</v>
      </c>
    </row>
    <row r="26" spans="1:22" ht="14.25" hidden="1">
      <c r="A26" s="24" t="s">
        <v>21</v>
      </c>
      <c r="B26" s="158">
        <f t="shared" si="5"/>
        <v>0</v>
      </c>
      <c r="C26" s="43"/>
      <c r="D26" s="43"/>
      <c r="E26" s="43"/>
      <c r="F26" s="158">
        <f t="shared" si="0"/>
        <v>0</v>
      </c>
      <c r="G26" s="43"/>
      <c r="H26" s="43"/>
      <c r="I26" s="43"/>
      <c r="J26" s="158">
        <f t="shared" si="1"/>
        <v>0</v>
      </c>
      <c r="K26" s="43"/>
      <c r="L26" s="43"/>
      <c r="M26" s="43"/>
      <c r="N26" s="43"/>
      <c r="O26" s="158">
        <f t="shared" si="2"/>
        <v>0</v>
      </c>
      <c r="P26" s="43"/>
      <c r="Q26" s="43"/>
      <c r="R26" s="43"/>
      <c r="S26" s="22" t="e">
        <f t="shared" si="3"/>
        <v>#DIV/0!</v>
      </c>
      <c r="T26" s="22" t="e">
        <f t="shared" si="4"/>
        <v>#DIV/0!</v>
      </c>
      <c r="U26" s="22" t="e">
        <f t="shared" si="6"/>
        <v>#DIV/0!</v>
      </c>
      <c r="V26" s="22" t="e">
        <f t="shared" si="7"/>
        <v>#DIV/0!</v>
      </c>
    </row>
    <row r="27" spans="1:22" ht="14.25" hidden="1">
      <c r="A27" s="24" t="s">
        <v>22</v>
      </c>
      <c r="B27" s="158">
        <f t="shared" si="5"/>
        <v>0</v>
      </c>
      <c r="C27" s="43"/>
      <c r="D27" s="43"/>
      <c r="E27" s="43"/>
      <c r="F27" s="158">
        <f t="shared" si="0"/>
        <v>0</v>
      </c>
      <c r="G27" s="43"/>
      <c r="H27" s="43"/>
      <c r="I27" s="43"/>
      <c r="J27" s="158">
        <f t="shared" si="1"/>
        <v>0</v>
      </c>
      <c r="K27" s="43"/>
      <c r="L27" s="43"/>
      <c r="M27" s="43"/>
      <c r="N27" s="43"/>
      <c r="O27" s="158">
        <f t="shared" si="2"/>
        <v>0</v>
      </c>
      <c r="P27" s="43"/>
      <c r="Q27" s="43"/>
      <c r="R27" s="43"/>
      <c r="S27" s="22" t="e">
        <f t="shared" si="3"/>
        <v>#DIV/0!</v>
      </c>
      <c r="T27" s="22" t="e">
        <f t="shared" si="4"/>
        <v>#DIV/0!</v>
      </c>
      <c r="U27" s="22" t="e">
        <f t="shared" si="6"/>
        <v>#DIV/0!</v>
      </c>
      <c r="V27" s="22" t="e">
        <f t="shared" si="7"/>
        <v>#DIV/0!</v>
      </c>
    </row>
    <row r="28" spans="1:22" ht="14.25" hidden="1">
      <c r="A28" s="24" t="s">
        <v>23</v>
      </c>
      <c r="B28" s="158">
        <f t="shared" si="5"/>
        <v>0</v>
      </c>
      <c r="C28" s="43"/>
      <c r="D28" s="43"/>
      <c r="E28" s="43"/>
      <c r="F28" s="158">
        <f t="shared" si="0"/>
        <v>0</v>
      </c>
      <c r="G28" s="43"/>
      <c r="H28" s="43"/>
      <c r="I28" s="43"/>
      <c r="J28" s="158">
        <f t="shared" si="1"/>
        <v>0</v>
      </c>
      <c r="K28" s="43"/>
      <c r="L28" s="43"/>
      <c r="M28" s="43"/>
      <c r="N28" s="43"/>
      <c r="O28" s="158">
        <f t="shared" si="2"/>
        <v>0</v>
      </c>
      <c r="P28" s="43"/>
      <c r="Q28" s="43"/>
      <c r="R28" s="43"/>
      <c r="S28" s="22" t="e">
        <f t="shared" si="3"/>
        <v>#DIV/0!</v>
      </c>
      <c r="T28" s="22" t="e">
        <f t="shared" si="4"/>
        <v>#DIV/0!</v>
      </c>
      <c r="U28" s="22" t="e">
        <f t="shared" si="6"/>
        <v>#DIV/0!</v>
      </c>
      <c r="V28" s="22" t="e">
        <f t="shared" si="7"/>
        <v>#DIV/0!</v>
      </c>
    </row>
    <row r="29" spans="1:22" ht="14.25" hidden="1">
      <c r="A29" s="24" t="s">
        <v>24</v>
      </c>
      <c r="B29" s="158">
        <f t="shared" si="5"/>
        <v>0</v>
      </c>
      <c r="C29" s="43"/>
      <c r="D29" s="43"/>
      <c r="E29" s="43"/>
      <c r="F29" s="158">
        <f t="shared" si="0"/>
        <v>0</v>
      </c>
      <c r="G29" s="43"/>
      <c r="H29" s="43"/>
      <c r="I29" s="43"/>
      <c r="J29" s="158">
        <f t="shared" si="1"/>
        <v>0</v>
      </c>
      <c r="K29" s="43"/>
      <c r="L29" s="43"/>
      <c r="M29" s="43"/>
      <c r="N29" s="43"/>
      <c r="O29" s="158">
        <f t="shared" si="2"/>
        <v>0</v>
      </c>
      <c r="P29" s="43"/>
      <c r="Q29" s="43"/>
      <c r="R29" s="43"/>
      <c r="S29" s="22" t="e">
        <f t="shared" si="3"/>
        <v>#DIV/0!</v>
      </c>
      <c r="T29" s="22" t="e">
        <f t="shared" si="4"/>
        <v>#DIV/0!</v>
      </c>
      <c r="U29" s="22">
        <v>0</v>
      </c>
      <c r="V29" s="22" t="e">
        <f t="shared" si="7"/>
        <v>#DIV/0!</v>
      </c>
    </row>
    <row r="30" spans="1:22" s="23" customFormat="1" ht="15" customHeight="1">
      <c r="A30" s="21" t="s">
        <v>369</v>
      </c>
      <c r="B30" s="158">
        <f t="shared" si="5"/>
        <v>0</v>
      </c>
      <c r="C30" s="158"/>
      <c r="D30" s="158"/>
      <c r="E30" s="158"/>
      <c r="F30" s="158">
        <f t="shared" si="0"/>
        <v>239219</v>
      </c>
      <c r="G30" s="158">
        <v>226239</v>
      </c>
      <c r="H30" s="158">
        <v>12980</v>
      </c>
      <c r="I30" s="158"/>
      <c r="J30" s="158">
        <f>M30+L30+K30</f>
        <v>230542</v>
      </c>
      <c r="K30" s="158">
        <v>217562</v>
      </c>
      <c r="L30" s="158">
        <v>12980</v>
      </c>
      <c r="M30" s="158"/>
      <c r="N30" s="158"/>
      <c r="O30" s="158">
        <f>R30+Q30+P30</f>
        <v>241018</v>
      </c>
      <c r="P30" s="158">
        <v>233641</v>
      </c>
      <c r="Q30" s="158">
        <v>7377</v>
      </c>
      <c r="R30" s="158"/>
      <c r="S30" s="22" t="e">
        <f t="shared" si="3"/>
        <v>#DIV/0!</v>
      </c>
      <c r="T30" s="22">
        <f t="shared" si="4"/>
        <v>100.75203056613395</v>
      </c>
      <c r="U30" s="22">
        <f t="shared" si="6"/>
        <v>104.54407439859115</v>
      </c>
      <c r="V30" s="22">
        <f t="shared" si="7"/>
        <v>96.37277975411652</v>
      </c>
    </row>
    <row r="31" spans="1:22" s="23" customFormat="1" ht="12.75" hidden="1">
      <c r="A31" s="24" t="s">
        <v>21</v>
      </c>
      <c r="B31" s="158">
        <f t="shared" si="5"/>
        <v>0</v>
      </c>
      <c r="C31" s="158"/>
      <c r="D31" s="158"/>
      <c r="E31" s="158"/>
      <c r="F31" s="158">
        <f>I31+H31+G31</f>
        <v>0</v>
      </c>
      <c r="G31" s="58"/>
      <c r="H31" s="58"/>
      <c r="I31" s="58"/>
      <c r="J31" s="158">
        <f>M31+L31+K31</f>
        <v>0</v>
      </c>
      <c r="K31" s="58"/>
      <c r="L31" s="58"/>
      <c r="M31" s="58"/>
      <c r="N31" s="158"/>
      <c r="O31" s="158">
        <f>R31+Q31+P31</f>
        <v>0</v>
      </c>
      <c r="P31" s="58"/>
      <c r="Q31" s="58"/>
      <c r="R31" s="58"/>
      <c r="S31" s="22" t="e">
        <f t="shared" si="3"/>
        <v>#DIV/0!</v>
      </c>
      <c r="T31" s="22" t="e">
        <f t="shared" si="4"/>
        <v>#DIV/0!</v>
      </c>
      <c r="U31" s="22" t="e">
        <f t="shared" si="6"/>
        <v>#DIV/0!</v>
      </c>
      <c r="V31" s="22" t="e">
        <f t="shared" si="7"/>
        <v>#DIV/0!</v>
      </c>
    </row>
    <row r="32" spans="1:22" s="23" customFormat="1" ht="12.75" hidden="1">
      <c r="A32" s="24" t="s">
        <v>22</v>
      </c>
      <c r="B32" s="158">
        <f t="shared" si="5"/>
        <v>0</v>
      </c>
      <c r="C32" s="158"/>
      <c r="D32" s="158"/>
      <c r="E32" s="158"/>
      <c r="F32" s="158">
        <f>I32+H32+G32</f>
        <v>0</v>
      </c>
      <c r="G32" s="58"/>
      <c r="H32" s="58"/>
      <c r="I32" s="58"/>
      <c r="J32" s="158">
        <f>M32+L32+K32</f>
        <v>0</v>
      </c>
      <c r="K32" s="58"/>
      <c r="L32" s="58"/>
      <c r="M32" s="58"/>
      <c r="N32" s="158"/>
      <c r="O32" s="158">
        <f>R32+Q32+P32</f>
        <v>0</v>
      </c>
      <c r="P32" s="58"/>
      <c r="Q32" s="58"/>
      <c r="R32" s="58"/>
      <c r="S32" s="22" t="e">
        <f t="shared" si="3"/>
        <v>#DIV/0!</v>
      </c>
      <c r="T32" s="22" t="e">
        <f t="shared" si="4"/>
        <v>#DIV/0!</v>
      </c>
      <c r="U32" s="22" t="e">
        <f t="shared" si="6"/>
        <v>#DIV/0!</v>
      </c>
      <c r="V32" s="22" t="e">
        <f t="shared" si="7"/>
        <v>#DIV/0!</v>
      </c>
    </row>
    <row r="33" spans="1:22" s="23" customFormat="1" ht="12.75" hidden="1">
      <c r="A33" s="24" t="s">
        <v>23</v>
      </c>
      <c r="B33" s="158">
        <f t="shared" si="5"/>
        <v>0</v>
      </c>
      <c r="C33" s="58"/>
      <c r="D33" s="158"/>
      <c r="E33" s="158"/>
      <c r="F33" s="158">
        <f>G33+H33+I33</f>
        <v>0</v>
      </c>
      <c r="G33" s="58"/>
      <c r="H33" s="58"/>
      <c r="I33" s="58"/>
      <c r="J33" s="158">
        <f>K33+L33+M33</f>
        <v>0</v>
      </c>
      <c r="K33" s="58"/>
      <c r="L33" s="58"/>
      <c r="M33" s="58"/>
      <c r="N33" s="158"/>
      <c r="O33" s="158">
        <f>P33+Q33+R33</f>
        <v>0</v>
      </c>
      <c r="P33" s="58"/>
      <c r="Q33" s="58"/>
      <c r="R33" s="58"/>
      <c r="S33" s="22" t="e">
        <f t="shared" si="3"/>
        <v>#DIV/0!</v>
      </c>
      <c r="T33" s="22" t="e">
        <f t="shared" si="4"/>
        <v>#DIV/0!</v>
      </c>
      <c r="U33" s="22" t="e">
        <f t="shared" si="6"/>
        <v>#DIV/0!</v>
      </c>
      <c r="V33" s="22" t="e">
        <f t="shared" si="7"/>
        <v>#DIV/0!</v>
      </c>
    </row>
    <row r="34" spans="1:22" s="23" customFormat="1" ht="12.75" hidden="1">
      <c r="A34" s="24" t="s">
        <v>24</v>
      </c>
      <c r="B34" s="158">
        <f t="shared" si="5"/>
        <v>0</v>
      </c>
      <c r="C34" s="58"/>
      <c r="D34" s="158"/>
      <c r="E34" s="158"/>
      <c r="F34" s="158">
        <f>G34+H34+I34</f>
        <v>0</v>
      </c>
      <c r="G34" s="58"/>
      <c r="H34" s="58"/>
      <c r="I34" s="58"/>
      <c r="J34" s="158">
        <f>K34+L34+M34</f>
        <v>0</v>
      </c>
      <c r="K34" s="58"/>
      <c r="L34" s="58"/>
      <c r="M34" s="58"/>
      <c r="N34" s="158"/>
      <c r="O34" s="158">
        <f>P34+Q34+R34</f>
        <v>0</v>
      </c>
      <c r="P34" s="58"/>
      <c r="Q34" s="58"/>
      <c r="R34" s="58"/>
      <c r="S34" s="22" t="e">
        <f t="shared" si="3"/>
        <v>#DIV/0!</v>
      </c>
      <c r="T34" s="22" t="e">
        <f t="shared" si="4"/>
        <v>#DIV/0!</v>
      </c>
      <c r="U34" s="22">
        <v>0</v>
      </c>
      <c r="V34" s="22" t="e">
        <f t="shared" si="7"/>
        <v>#DIV/0!</v>
      </c>
    </row>
    <row r="35" spans="1:22" ht="14.25" hidden="1">
      <c r="A35" s="28" t="s">
        <v>23</v>
      </c>
      <c r="B35" s="43">
        <v>0</v>
      </c>
      <c r="C35" s="43"/>
      <c r="D35" s="43"/>
      <c r="E35" s="43"/>
      <c r="F35" s="158">
        <f>G35+H35+I35</f>
        <v>0</v>
      </c>
      <c r="G35" s="43"/>
      <c r="H35" s="43"/>
      <c r="I35" s="43"/>
      <c r="J35" s="158">
        <f>K35+L35+M35</f>
        <v>0</v>
      </c>
      <c r="K35" s="43"/>
      <c r="L35" s="43"/>
      <c r="M35" s="43"/>
      <c r="N35" s="43"/>
      <c r="O35" s="158">
        <f>P35+Q35+R35</f>
        <v>0</v>
      </c>
      <c r="P35" s="43"/>
      <c r="Q35" s="43"/>
      <c r="R35" s="43"/>
      <c r="S35" s="22">
        <v>0</v>
      </c>
      <c r="T35" s="22" t="e">
        <f t="shared" si="4"/>
        <v>#DIV/0!</v>
      </c>
      <c r="U35" s="22" t="e">
        <f t="shared" si="6"/>
        <v>#DIV/0!</v>
      </c>
      <c r="V35" s="22" t="e">
        <f t="shared" si="7"/>
        <v>#DIV/0!</v>
      </c>
    </row>
    <row r="36" spans="1:22" ht="12.75" customHeight="1" hidden="1">
      <c r="A36" s="28" t="s">
        <v>24</v>
      </c>
      <c r="B36" s="43">
        <v>0</v>
      </c>
      <c r="C36" s="43"/>
      <c r="D36" s="43"/>
      <c r="E36" s="43"/>
      <c r="F36" s="158">
        <f>G36+H36+I36</f>
        <v>0</v>
      </c>
      <c r="G36" s="43"/>
      <c r="H36" s="43"/>
      <c r="I36" s="43"/>
      <c r="J36" s="158">
        <f>K36+L36+M36</f>
        <v>0</v>
      </c>
      <c r="K36" s="43"/>
      <c r="L36" s="43"/>
      <c r="M36" s="43"/>
      <c r="N36" s="43"/>
      <c r="O36" s="158">
        <f>P36+Q36+R36</f>
        <v>0</v>
      </c>
      <c r="P36" s="43"/>
      <c r="Q36" s="43"/>
      <c r="R36" s="43"/>
      <c r="S36" s="22">
        <v>0</v>
      </c>
      <c r="T36" s="22" t="e">
        <f t="shared" si="4"/>
        <v>#DIV/0!</v>
      </c>
      <c r="U36" s="22">
        <v>0</v>
      </c>
      <c r="V36" s="22" t="e">
        <f t="shared" si="7"/>
        <v>#DIV/0!</v>
      </c>
    </row>
    <row r="37" spans="1:22" s="23" customFormat="1" ht="15" customHeight="1">
      <c r="A37" s="21" t="s">
        <v>371</v>
      </c>
      <c r="B37" s="158">
        <f t="shared" si="5"/>
        <v>0</v>
      </c>
      <c r="C37" s="158"/>
      <c r="D37" s="158"/>
      <c r="E37" s="158"/>
      <c r="F37" s="158">
        <f t="shared" si="0"/>
        <v>599338</v>
      </c>
      <c r="G37" s="158">
        <v>473774</v>
      </c>
      <c r="H37" s="158"/>
      <c r="I37" s="158">
        <v>125564</v>
      </c>
      <c r="J37" s="158">
        <f t="shared" si="1"/>
        <v>583347</v>
      </c>
      <c r="K37" s="158">
        <v>457783</v>
      </c>
      <c r="L37" s="158"/>
      <c r="M37" s="158">
        <v>125564</v>
      </c>
      <c r="N37" s="158"/>
      <c r="O37" s="158">
        <f t="shared" si="2"/>
        <v>649750</v>
      </c>
      <c r="P37" s="158">
        <v>519750</v>
      </c>
      <c r="Q37" s="158"/>
      <c r="R37" s="158">
        <v>130000</v>
      </c>
      <c r="S37" s="22" t="e">
        <f t="shared" si="3"/>
        <v>#DIV/0!</v>
      </c>
      <c r="T37" s="22">
        <f t="shared" si="4"/>
        <v>108.41128044609218</v>
      </c>
      <c r="U37" s="22">
        <f t="shared" si="6"/>
        <v>111.38310473868897</v>
      </c>
      <c r="V37" s="22">
        <f t="shared" si="7"/>
        <v>97.33188951810165</v>
      </c>
    </row>
    <row r="38" spans="1:22" ht="14.25" hidden="1">
      <c r="A38" s="24" t="s">
        <v>21</v>
      </c>
      <c r="B38" s="158">
        <f t="shared" si="5"/>
        <v>0</v>
      </c>
      <c r="C38" s="43"/>
      <c r="D38" s="43"/>
      <c r="E38" s="43"/>
      <c r="F38" s="158">
        <f t="shared" si="0"/>
        <v>0</v>
      </c>
      <c r="G38" s="43"/>
      <c r="H38" s="43"/>
      <c r="I38" s="43"/>
      <c r="J38" s="158">
        <f t="shared" si="1"/>
        <v>0</v>
      </c>
      <c r="K38" s="43"/>
      <c r="L38" s="43"/>
      <c r="M38" s="43"/>
      <c r="N38" s="43"/>
      <c r="O38" s="158">
        <f t="shared" si="2"/>
        <v>0</v>
      </c>
      <c r="P38" s="43"/>
      <c r="Q38" s="43"/>
      <c r="R38" s="43"/>
      <c r="S38" s="22" t="e">
        <f t="shared" si="3"/>
        <v>#DIV/0!</v>
      </c>
      <c r="T38" s="22" t="e">
        <f t="shared" si="4"/>
        <v>#DIV/0!</v>
      </c>
      <c r="U38" s="22" t="e">
        <f t="shared" si="6"/>
        <v>#DIV/0!</v>
      </c>
      <c r="V38" s="22" t="e">
        <f t="shared" si="7"/>
        <v>#DIV/0!</v>
      </c>
    </row>
    <row r="39" spans="1:22" ht="14.25" hidden="1">
      <c r="A39" s="24" t="s">
        <v>22</v>
      </c>
      <c r="B39" s="158">
        <f t="shared" si="5"/>
        <v>0</v>
      </c>
      <c r="C39" s="43"/>
      <c r="D39" s="43"/>
      <c r="E39" s="43"/>
      <c r="F39" s="158">
        <f t="shared" si="0"/>
        <v>0</v>
      </c>
      <c r="G39" s="43"/>
      <c r="H39" s="43"/>
      <c r="I39" s="43"/>
      <c r="J39" s="158">
        <f t="shared" si="1"/>
        <v>0</v>
      </c>
      <c r="K39" s="43"/>
      <c r="L39" s="43"/>
      <c r="M39" s="43"/>
      <c r="N39" s="43"/>
      <c r="O39" s="158">
        <f t="shared" si="2"/>
        <v>0</v>
      </c>
      <c r="P39" s="43"/>
      <c r="Q39" s="43"/>
      <c r="R39" s="43"/>
      <c r="S39" s="22" t="e">
        <f t="shared" si="3"/>
        <v>#DIV/0!</v>
      </c>
      <c r="T39" s="22" t="e">
        <f t="shared" si="4"/>
        <v>#DIV/0!</v>
      </c>
      <c r="U39" s="22" t="e">
        <f t="shared" si="6"/>
        <v>#DIV/0!</v>
      </c>
      <c r="V39" s="22" t="e">
        <f t="shared" si="7"/>
        <v>#DIV/0!</v>
      </c>
    </row>
    <row r="40" spans="1:22" ht="14.25" hidden="1">
      <c r="A40" s="24" t="s">
        <v>23</v>
      </c>
      <c r="B40" s="158">
        <f t="shared" si="5"/>
        <v>0</v>
      </c>
      <c r="C40" s="43"/>
      <c r="D40" s="43"/>
      <c r="E40" s="43"/>
      <c r="F40" s="158">
        <f t="shared" si="0"/>
        <v>0</v>
      </c>
      <c r="G40" s="43"/>
      <c r="H40" s="43"/>
      <c r="I40" s="43"/>
      <c r="J40" s="158">
        <f t="shared" si="1"/>
        <v>0</v>
      </c>
      <c r="K40" s="43"/>
      <c r="L40" s="43"/>
      <c r="M40" s="43"/>
      <c r="N40" s="43"/>
      <c r="O40" s="158">
        <f t="shared" si="2"/>
        <v>0</v>
      </c>
      <c r="P40" s="43"/>
      <c r="Q40" s="43"/>
      <c r="R40" s="43"/>
      <c r="S40" s="22" t="e">
        <f t="shared" si="3"/>
        <v>#DIV/0!</v>
      </c>
      <c r="T40" s="22" t="e">
        <f t="shared" si="4"/>
        <v>#DIV/0!</v>
      </c>
      <c r="U40" s="22" t="e">
        <f t="shared" si="6"/>
        <v>#DIV/0!</v>
      </c>
      <c r="V40" s="22" t="e">
        <f t="shared" si="7"/>
        <v>#DIV/0!</v>
      </c>
    </row>
    <row r="41" spans="1:22" ht="14.25" hidden="1">
      <c r="A41" s="24" t="s">
        <v>24</v>
      </c>
      <c r="B41" s="158">
        <f t="shared" si="5"/>
        <v>0</v>
      </c>
      <c r="C41" s="43"/>
      <c r="D41" s="43"/>
      <c r="E41" s="43"/>
      <c r="F41" s="158">
        <f t="shared" si="0"/>
        <v>0</v>
      </c>
      <c r="G41" s="43"/>
      <c r="H41" s="43"/>
      <c r="I41" s="43"/>
      <c r="J41" s="158">
        <f t="shared" si="1"/>
        <v>0</v>
      </c>
      <c r="K41" s="43"/>
      <c r="L41" s="43"/>
      <c r="M41" s="43"/>
      <c r="N41" s="43"/>
      <c r="O41" s="158">
        <f t="shared" si="2"/>
        <v>0</v>
      </c>
      <c r="P41" s="43"/>
      <c r="Q41" s="43"/>
      <c r="R41" s="43"/>
      <c r="S41" s="22" t="e">
        <f t="shared" si="3"/>
        <v>#DIV/0!</v>
      </c>
      <c r="T41" s="22" t="e">
        <f t="shared" si="4"/>
        <v>#DIV/0!</v>
      </c>
      <c r="U41" s="22">
        <v>0</v>
      </c>
      <c r="V41" s="22" t="e">
        <f t="shared" si="7"/>
        <v>#DIV/0!</v>
      </c>
    </row>
    <row r="42" spans="1:22" ht="14.25" hidden="1">
      <c r="A42" s="24" t="s">
        <v>21</v>
      </c>
      <c r="B42" s="158">
        <f t="shared" si="5"/>
        <v>0</v>
      </c>
      <c r="C42" s="43"/>
      <c r="D42" s="43"/>
      <c r="E42" s="43"/>
      <c r="F42" s="158">
        <f t="shared" si="0"/>
        <v>0</v>
      </c>
      <c r="G42" s="43"/>
      <c r="H42" s="43"/>
      <c r="I42" s="43"/>
      <c r="J42" s="158">
        <f t="shared" si="1"/>
        <v>0</v>
      </c>
      <c r="K42" s="43"/>
      <c r="L42" s="43"/>
      <c r="M42" s="43"/>
      <c r="N42" s="43"/>
      <c r="O42" s="158">
        <f t="shared" si="2"/>
        <v>0</v>
      </c>
      <c r="P42" s="43"/>
      <c r="Q42" s="43"/>
      <c r="R42" s="43"/>
      <c r="S42" s="22" t="e">
        <f t="shared" si="3"/>
        <v>#DIV/0!</v>
      </c>
      <c r="T42" s="22" t="e">
        <f t="shared" si="4"/>
        <v>#DIV/0!</v>
      </c>
      <c r="U42" s="22" t="e">
        <f t="shared" si="6"/>
        <v>#DIV/0!</v>
      </c>
      <c r="V42" s="22" t="e">
        <f t="shared" si="7"/>
        <v>#DIV/0!</v>
      </c>
    </row>
    <row r="43" spans="1:22" ht="14.25" hidden="1">
      <c r="A43" s="24" t="s">
        <v>22</v>
      </c>
      <c r="B43" s="158">
        <f t="shared" si="5"/>
        <v>0</v>
      </c>
      <c r="C43" s="43"/>
      <c r="D43" s="43"/>
      <c r="E43" s="43"/>
      <c r="F43" s="158">
        <f t="shared" si="0"/>
        <v>0</v>
      </c>
      <c r="G43" s="43"/>
      <c r="H43" s="43"/>
      <c r="I43" s="43"/>
      <c r="J43" s="158">
        <f t="shared" si="1"/>
        <v>0</v>
      </c>
      <c r="K43" s="43"/>
      <c r="L43" s="43"/>
      <c r="M43" s="43"/>
      <c r="N43" s="43"/>
      <c r="O43" s="158">
        <f t="shared" si="2"/>
        <v>0</v>
      </c>
      <c r="P43" s="43"/>
      <c r="Q43" s="43"/>
      <c r="R43" s="43"/>
      <c r="S43" s="22" t="e">
        <f t="shared" si="3"/>
        <v>#DIV/0!</v>
      </c>
      <c r="T43" s="22" t="e">
        <f t="shared" si="4"/>
        <v>#DIV/0!</v>
      </c>
      <c r="U43" s="22" t="e">
        <f t="shared" si="6"/>
        <v>#DIV/0!</v>
      </c>
      <c r="V43" s="22" t="e">
        <f t="shared" si="7"/>
        <v>#DIV/0!</v>
      </c>
    </row>
    <row r="44" spans="1:22" ht="14.25" hidden="1">
      <c r="A44" s="24" t="s">
        <v>23</v>
      </c>
      <c r="B44" s="158">
        <f t="shared" si="5"/>
        <v>0</v>
      </c>
      <c r="C44" s="43"/>
      <c r="D44" s="43"/>
      <c r="E44" s="43"/>
      <c r="F44" s="158">
        <f t="shared" si="0"/>
        <v>0</v>
      </c>
      <c r="G44" s="43"/>
      <c r="H44" s="43"/>
      <c r="I44" s="43"/>
      <c r="J44" s="158">
        <f t="shared" si="1"/>
        <v>0</v>
      </c>
      <c r="K44" s="43"/>
      <c r="L44" s="43"/>
      <c r="M44" s="43"/>
      <c r="N44" s="43"/>
      <c r="O44" s="158">
        <f t="shared" si="2"/>
        <v>0</v>
      </c>
      <c r="P44" s="43"/>
      <c r="Q44" s="43"/>
      <c r="R44" s="43"/>
      <c r="S44" s="22" t="e">
        <f t="shared" si="3"/>
        <v>#DIV/0!</v>
      </c>
      <c r="T44" s="22" t="e">
        <f t="shared" si="4"/>
        <v>#DIV/0!</v>
      </c>
      <c r="U44" s="22" t="e">
        <f t="shared" si="6"/>
        <v>#DIV/0!</v>
      </c>
      <c r="V44" s="22" t="e">
        <f t="shared" si="7"/>
        <v>#DIV/0!</v>
      </c>
    </row>
    <row r="45" spans="1:22" ht="14.25" hidden="1">
      <c r="A45" s="24" t="s">
        <v>24</v>
      </c>
      <c r="B45" s="158">
        <f t="shared" si="5"/>
        <v>0</v>
      </c>
      <c r="C45" s="43"/>
      <c r="D45" s="43"/>
      <c r="E45" s="43"/>
      <c r="F45" s="158">
        <f t="shared" si="0"/>
        <v>0</v>
      </c>
      <c r="G45" s="43"/>
      <c r="H45" s="43"/>
      <c r="I45" s="43"/>
      <c r="J45" s="158">
        <f t="shared" si="1"/>
        <v>0</v>
      </c>
      <c r="K45" s="43"/>
      <c r="L45" s="43"/>
      <c r="M45" s="43"/>
      <c r="N45" s="43"/>
      <c r="O45" s="158">
        <f t="shared" si="2"/>
        <v>0</v>
      </c>
      <c r="P45" s="43"/>
      <c r="Q45" s="43"/>
      <c r="R45" s="43"/>
      <c r="S45" s="22" t="e">
        <f t="shared" si="3"/>
        <v>#DIV/0!</v>
      </c>
      <c r="T45" s="22" t="e">
        <f t="shared" si="4"/>
        <v>#DIV/0!</v>
      </c>
      <c r="U45" s="22">
        <v>0</v>
      </c>
      <c r="V45" s="22" t="e">
        <f t="shared" si="7"/>
        <v>#DIV/0!</v>
      </c>
    </row>
    <row r="46" spans="1:22" s="23" customFormat="1" ht="15" customHeight="1">
      <c r="A46" s="21" t="s">
        <v>370</v>
      </c>
      <c r="B46" s="158">
        <f t="shared" si="5"/>
        <v>0</v>
      </c>
      <c r="C46" s="158"/>
      <c r="D46" s="158"/>
      <c r="E46" s="158"/>
      <c r="F46" s="158">
        <f t="shared" si="0"/>
        <v>279740</v>
      </c>
      <c r="G46" s="158">
        <v>229740</v>
      </c>
      <c r="H46" s="158"/>
      <c r="I46" s="158">
        <v>50000</v>
      </c>
      <c r="J46" s="158">
        <f t="shared" si="1"/>
        <v>222204</v>
      </c>
      <c r="K46" s="158">
        <v>190890</v>
      </c>
      <c r="L46" s="158"/>
      <c r="M46" s="158">
        <v>31314</v>
      </c>
      <c r="N46" s="158"/>
      <c r="O46" s="158">
        <f t="shared" si="2"/>
        <v>317230</v>
      </c>
      <c r="P46" s="158">
        <v>277230</v>
      </c>
      <c r="Q46" s="158"/>
      <c r="R46" s="158">
        <v>40000</v>
      </c>
      <c r="S46" s="22" t="e">
        <f t="shared" si="3"/>
        <v>#DIV/0!</v>
      </c>
      <c r="T46" s="22">
        <f t="shared" si="4"/>
        <v>113.40173017802245</v>
      </c>
      <c r="U46" s="22">
        <f t="shared" si="6"/>
        <v>142.76520674695325</v>
      </c>
      <c r="V46" s="22">
        <f t="shared" si="7"/>
        <v>79.43233002073354</v>
      </c>
    </row>
    <row r="47" spans="1:22" ht="14.25" hidden="1">
      <c r="A47" s="24" t="s">
        <v>21</v>
      </c>
      <c r="B47" s="158">
        <f t="shared" si="5"/>
        <v>0</v>
      </c>
      <c r="C47" s="43"/>
      <c r="D47" s="43"/>
      <c r="E47" s="43"/>
      <c r="F47" s="158">
        <f t="shared" si="0"/>
        <v>0</v>
      </c>
      <c r="G47" s="43"/>
      <c r="H47" s="43"/>
      <c r="I47" s="43"/>
      <c r="J47" s="158">
        <f t="shared" si="1"/>
        <v>0</v>
      </c>
      <c r="K47" s="43"/>
      <c r="L47" s="43"/>
      <c r="M47" s="43"/>
      <c r="N47" s="43"/>
      <c r="O47" s="158">
        <f t="shared" si="2"/>
        <v>0</v>
      </c>
      <c r="P47" s="43"/>
      <c r="Q47" s="43"/>
      <c r="R47" s="43"/>
      <c r="S47" s="22" t="e">
        <f t="shared" si="3"/>
        <v>#DIV/0!</v>
      </c>
      <c r="T47" s="22" t="e">
        <f t="shared" si="4"/>
        <v>#DIV/0!</v>
      </c>
      <c r="U47" s="22" t="e">
        <f t="shared" si="6"/>
        <v>#DIV/0!</v>
      </c>
      <c r="V47" s="22" t="e">
        <f t="shared" si="7"/>
        <v>#DIV/0!</v>
      </c>
    </row>
    <row r="48" spans="1:22" ht="14.25" hidden="1">
      <c r="A48" s="24" t="s">
        <v>22</v>
      </c>
      <c r="B48" s="158">
        <f t="shared" si="5"/>
        <v>0</v>
      </c>
      <c r="C48" s="43"/>
      <c r="D48" s="43"/>
      <c r="E48" s="43"/>
      <c r="F48" s="158">
        <f t="shared" si="0"/>
        <v>0</v>
      </c>
      <c r="G48" s="43"/>
      <c r="H48" s="43"/>
      <c r="I48" s="43"/>
      <c r="J48" s="158">
        <f t="shared" si="1"/>
        <v>0</v>
      </c>
      <c r="K48" s="43"/>
      <c r="L48" s="43"/>
      <c r="M48" s="43"/>
      <c r="N48" s="43"/>
      <c r="O48" s="158">
        <f t="shared" si="2"/>
        <v>0</v>
      </c>
      <c r="P48" s="43"/>
      <c r="Q48" s="43"/>
      <c r="R48" s="43"/>
      <c r="S48" s="22" t="e">
        <f t="shared" si="3"/>
        <v>#DIV/0!</v>
      </c>
      <c r="T48" s="22" t="e">
        <f t="shared" si="4"/>
        <v>#DIV/0!</v>
      </c>
      <c r="U48" s="22" t="e">
        <f t="shared" si="6"/>
        <v>#DIV/0!</v>
      </c>
      <c r="V48" s="22" t="e">
        <f t="shared" si="7"/>
        <v>#DIV/0!</v>
      </c>
    </row>
    <row r="49" spans="1:22" ht="14.25" hidden="1">
      <c r="A49" s="24" t="s">
        <v>23</v>
      </c>
      <c r="B49" s="158">
        <f t="shared" si="5"/>
        <v>0</v>
      </c>
      <c r="C49" s="43"/>
      <c r="D49" s="43"/>
      <c r="E49" s="43"/>
      <c r="F49" s="158">
        <f t="shared" si="0"/>
        <v>0</v>
      </c>
      <c r="G49" s="43"/>
      <c r="H49" s="43"/>
      <c r="I49" s="43"/>
      <c r="J49" s="158">
        <f t="shared" si="1"/>
        <v>0</v>
      </c>
      <c r="K49" s="43"/>
      <c r="L49" s="43"/>
      <c r="M49" s="43"/>
      <c r="N49" s="43"/>
      <c r="O49" s="158">
        <f t="shared" si="2"/>
        <v>0</v>
      </c>
      <c r="P49" s="43"/>
      <c r="Q49" s="43"/>
      <c r="R49" s="43"/>
      <c r="S49" s="22" t="e">
        <f t="shared" si="3"/>
        <v>#DIV/0!</v>
      </c>
      <c r="T49" s="22" t="e">
        <f t="shared" si="4"/>
        <v>#DIV/0!</v>
      </c>
      <c r="U49" s="22" t="e">
        <f t="shared" si="6"/>
        <v>#DIV/0!</v>
      </c>
      <c r="V49" s="22" t="e">
        <f t="shared" si="7"/>
        <v>#DIV/0!</v>
      </c>
    </row>
    <row r="50" spans="1:22" ht="14.25" hidden="1">
      <c r="A50" s="24" t="s">
        <v>24</v>
      </c>
      <c r="B50" s="158">
        <f t="shared" si="5"/>
        <v>0</v>
      </c>
      <c r="C50" s="43"/>
      <c r="D50" s="43"/>
      <c r="E50" s="43"/>
      <c r="F50" s="158">
        <f t="shared" si="0"/>
        <v>0</v>
      </c>
      <c r="G50" s="43"/>
      <c r="H50" s="43"/>
      <c r="I50" s="43"/>
      <c r="J50" s="158">
        <f t="shared" si="1"/>
        <v>0</v>
      </c>
      <c r="K50" s="43"/>
      <c r="L50" s="43"/>
      <c r="M50" s="43"/>
      <c r="N50" s="43"/>
      <c r="O50" s="158">
        <f t="shared" si="2"/>
        <v>0</v>
      </c>
      <c r="P50" s="43"/>
      <c r="Q50" s="43"/>
      <c r="R50" s="43"/>
      <c r="S50" s="22" t="e">
        <f t="shared" si="3"/>
        <v>#DIV/0!</v>
      </c>
      <c r="T50" s="22" t="e">
        <f t="shared" si="4"/>
        <v>#DIV/0!</v>
      </c>
      <c r="U50" s="22">
        <v>0</v>
      </c>
      <c r="V50" s="22" t="e">
        <f t="shared" si="7"/>
        <v>#DIV/0!</v>
      </c>
    </row>
    <row r="51" spans="1:22" s="23" customFormat="1" ht="15" customHeight="1">
      <c r="A51" s="21" t="s">
        <v>428</v>
      </c>
      <c r="B51" s="158">
        <f t="shared" si="5"/>
        <v>0</v>
      </c>
      <c r="C51" s="158"/>
      <c r="D51" s="158"/>
      <c r="E51" s="158"/>
      <c r="F51" s="158">
        <f t="shared" si="0"/>
        <v>0</v>
      </c>
      <c r="G51" s="158"/>
      <c r="H51" s="158"/>
      <c r="I51" s="158"/>
      <c r="J51" s="158">
        <f t="shared" si="1"/>
        <v>0</v>
      </c>
      <c r="K51" s="158"/>
      <c r="L51" s="158"/>
      <c r="M51" s="158"/>
      <c r="N51" s="158"/>
      <c r="O51" s="158">
        <f t="shared" si="2"/>
        <v>286470</v>
      </c>
      <c r="P51" s="158"/>
      <c r="Q51" s="158"/>
      <c r="R51" s="158">
        <v>286470</v>
      </c>
      <c r="S51" s="22" t="e">
        <f t="shared" si="3"/>
        <v>#DIV/0!</v>
      </c>
      <c r="T51" s="22"/>
      <c r="U51" s="22"/>
      <c r="V51" s="22"/>
    </row>
    <row r="52" spans="1:22" ht="14.25" hidden="1">
      <c r="A52" s="24" t="s">
        <v>21</v>
      </c>
      <c r="B52" s="158">
        <f t="shared" si="5"/>
        <v>0</v>
      </c>
      <c r="C52" s="43"/>
      <c r="D52" s="43"/>
      <c r="E52" s="43"/>
      <c r="F52" s="158">
        <f t="shared" si="0"/>
        <v>0</v>
      </c>
      <c r="G52" s="43"/>
      <c r="H52" s="43"/>
      <c r="I52" s="43"/>
      <c r="J52" s="158">
        <f t="shared" si="1"/>
        <v>0</v>
      </c>
      <c r="K52" s="43"/>
      <c r="L52" s="43"/>
      <c r="M52" s="43"/>
      <c r="N52" s="43"/>
      <c r="O52" s="158">
        <f t="shared" si="2"/>
        <v>0</v>
      </c>
      <c r="P52" s="43"/>
      <c r="Q52" s="43"/>
      <c r="R52" s="43"/>
      <c r="S52" s="22" t="e">
        <f t="shared" si="3"/>
        <v>#DIV/0!</v>
      </c>
      <c r="T52" s="22"/>
      <c r="U52" s="22"/>
      <c r="V52" s="22"/>
    </row>
    <row r="53" spans="1:22" ht="14.25" hidden="1">
      <c r="A53" s="24" t="s">
        <v>22</v>
      </c>
      <c r="B53" s="158">
        <f t="shared" si="5"/>
        <v>0</v>
      </c>
      <c r="C53" s="43"/>
      <c r="D53" s="43"/>
      <c r="E53" s="43"/>
      <c r="F53" s="158">
        <f t="shared" si="0"/>
        <v>0</v>
      </c>
      <c r="G53" s="43"/>
      <c r="H53" s="43"/>
      <c r="I53" s="43"/>
      <c r="J53" s="158">
        <f t="shared" si="1"/>
        <v>0</v>
      </c>
      <c r="K53" s="43"/>
      <c r="L53" s="43"/>
      <c r="M53" s="43"/>
      <c r="N53" s="43"/>
      <c r="O53" s="158">
        <f t="shared" si="2"/>
        <v>0</v>
      </c>
      <c r="P53" s="43"/>
      <c r="Q53" s="43"/>
      <c r="R53" s="43"/>
      <c r="S53" s="22" t="e">
        <f t="shared" si="3"/>
        <v>#DIV/0!</v>
      </c>
      <c r="T53" s="22"/>
      <c r="U53" s="22"/>
      <c r="V53" s="22"/>
    </row>
    <row r="54" spans="1:22" ht="14.25" hidden="1">
      <c r="A54" s="24" t="s">
        <v>23</v>
      </c>
      <c r="B54" s="158">
        <f t="shared" si="5"/>
        <v>0</v>
      </c>
      <c r="C54" s="43"/>
      <c r="D54" s="43"/>
      <c r="E54" s="43"/>
      <c r="F54" s="158">
        <f t="shared" si="0"/>
        <v>0</v>
      </c>
      <c r="G54" s="43"/>
      <c r="H54" s="43"/>
      <c r="I54" s="43"/>
      <c r="J54" s="158">
        <f t="shared" si="1"/>
        <v>0</v>
      </c>
      <c r="K54" s="43"/>
      <c r="L54" s="43"/>
      <c r="M54" s="43"/>
      <c r="N54" s="43"/>
      <c r="O54" s="158">
        <f t="shared" si="2"/>
        <v>0</v>
      </c>
      <c r="P54" s="43"/>
      <c r="Q54" s="43"/>
      <c r="R54" s="43"/>
      <c r="S54" s="22" t="e">
        <f t="shared" si="3"/>
        <v>#DIV/0!</v>
      </c>
      <c r="T54" s="22"/>
      <c r="U54" s="22"/>
      <c r="V54" s="22"/>
    </row>
    <row r="55" spans="1:22" ht="14.25" hidden="1">
      <c r="A55" s="24" t="s">
        <v>24</v>
      </c>
      <c r="B55" s="158">
        <f t="shared" si="5"/>
        <v>0</v>
      </c>
      <c r="C55" s="43"/>
      <c r="D55" s="43"/>
      <c r="E55" s="43"/>
      <c r="F55" s="158">
        <f t="shared" si="0"/>
        <v>0</v>
      </c>
      <c r="G55" s="43"/>
      <c r="H55" s="43"/>
      <c r="I55" s="43"/>
      <c r="J55" s="158">
        <f t="shared" si="1"/>
        <v>0</v>
      </c>
      <c r="K55" s="43"/>
      <c r="L55" s="43"/>
      <c r="M55" s="43"/>
      <c r="N55" s="43"/>
      <c r="O55" s="158">
        <f t="shared" si="2"/>
        <v>0</v>
      </c>
      <c r="P55" s="43"/>
      <c r="Q55" s="43"/>
      <c r="R55" s="43"/>
      <c r="S55" s="22" t="e">
        <f t="shared" si="3"/>
        <v>#DIV/0!</v>
      </c>
      <c r="T55" s="22"/>
      <c r="U55" s="22"/>
      <c r="V55" s="22"/>
    </row>
    <row r="56" spans="1:22" s="23" customFormat="1" ht="12.75" hidden="1">
      <c r="A56" s="21"/>
      <c r="B56" s="158">
        <f t="shared" si="5"/>
        <v>0</v>
      </c>
      <c r="C56" s="158"/>
      <c r="D56" s="158"/>
      <c r="E56" s="158"/>
      <c r="F56" s="158">
        <f t="shared" si="0"/>
        <v>0</v>
      </c>
      <c r="G56" s="158"/>
      <c r="H56" s="158"/>
      <c r="I56" s="158"/>
      <c r="J56" s="158">
        <f t="shared" si="1"/>
        <v>0</v>
      </c>
      <c r="K56" s="158"/>
      <c r="L56" s="158"/>
      <c r="M56" s="158"/>
      <c r="N56" s="158"/>
      <c r="O56" s="158">
        <f t="shared" si="2"/>
        <v>0</v>
      </c>
      <c r="P56" s="158"/>
      <c r="Q56" s="158"/>
      <c r="R56" s="158"/>
      <c r="S56" s="22" t="e">
        <f t="shared" si="3"/>
        <v>#DIV/0!</v>
      </c>
      <c r="T56" s="22"/>
      <c r="U56" s="22"/>
      <c r="V56" s="22"/>
    </row>
    <row r="57" spans="1:22" ht="14.25" hidden="1">
      <c r="A57" s="24" t="s">
        <v>21</v>
      </c>
      <c r="B57" s="158">
        <f t="shared" si="5"/>
        <v>0</v>
      </c>
      <c r="C57" s="43"/>
      <c r="D57" s="43"/>
      <c r="E57" s="43"/>
      <c r="F57" s="158">
        <f t="shared" si="0"/>
        <v>0</v>
      </c>
      <c r="G57" s="43"/>
      <c r="H57" s="43"/>
      <c r="I57" s="43"/>
      <c r="J57" s="158">
        <f t="shared" si="1"/>
        <v>0</v>
      </c>
      <c r="K57" s="43"/>
      <c r="L57" s="43"/>
      <c r="M57" s="43"/>
      <c r="N57" s="43"/>
      <c r="O57" s="158">
        <f t="shared" si="2"/>
        <v>0</v>
      </c>
      <c r="P57" s="43"/>
      <c r="Q57" s="43"/>
      <c r="R57" s="43"/>
      <c r="S57" s="22" t="e">
        <f t="shared" si="3"/>
        <v>#DIV/0!</v>
      </c>
      <c r="T57" s="22"/>
      <c r="U57" s="22"/>
      <c r="V57" s="22"/>
    </row>
    <row r="58" spans="1:22" ht="14.25" hidden="1">
      <c r="A58" s="24" t="s">
        <v>22</v>
      </c>
      <c r="B58" s="158">
        <f t="shared" si="5"/>
        <v>0</v>
      </c>
      <c r="C58" s="43"/>
      <c r="D58" s="43"/>
      <c r="E58" s="43"/>
      <c r="F58" s="158">
        <f t="shared" si="0"/>
        <v>0</v>
      </c>
      <c r="G58" s="43"/>
      <c r="H58" s="43"/>
      <c r="I58" s="43"/>
      <c r="J58" s="158">
        <f t="shared" si="1"/>
        <v>0</v>
      </c>
      <c r="K58" s="43"/>
      <c r="L58" s="43"/>
      <c r="M58" s="43"/>
      <c r="N58" s="43"/>
      <c r="O58" s="158">
        <f t="shared" si="2"/>
        <v>0</v>
      </c>
      <c r="P58" s="43"/>
      <c r="Q58" s="43"/>
      <c r="R58" s="43"/>
      <c r="S58" s="22" t="e">
        <f t="shared" si="3"/>
        <v>#DIV/0!</v>
      </c>
      <c r="T58" s="22"/>
      <c r="U58" s="22"/>
      <c r="V58" s="22"/>
    </row>
    <row r="59" spans="1:22" ht="14.25" hidden="1">
      <c r="A59" s="24" t="s">
        <v>23</v>
      </c>
      <c r="B59" s="158">
        <f t="shared" si="5"/>
        <v>0</v>
      </c>
      <c r="C59" s="43"/>
      <c r="D59" s="43"/>
      <c r="E59" s="43"/>
      <c r="F59" s="158">
        <f t="shared" si="0"/>
        <v>0</v>
      </c>
      <c r="G59" s="43"/>
      <c r="H59" s="43"/>
      <c r="I59" s="43"/>
      <c r="J59" s="158">
        <f t="shared" si="1"/>
        <v>0</v>
      </c>
      <c r="K59" s="43"/>
      <c r="L59" s="43"/>
      <c r="M59" s="43"/>
      <c r="N59" s="43"/>
      <c r="O59" s="158">
        <f t="shared" si="2"/>
        <v>0</v>
      </c>
      <c r="P59" s="43"/>
      <c r="Q59" s="43"/>
      <c r="R59" s="43"/>
      <c r="S59" s="22" t="e">
        <f t="shared" si="3"/>
        <v>#DIV/0!</v>
      </c>
      <c r="T59" s="22"/>
      <c r="U59" s="22"/>
      <c r="V59" s="22"/>
    </row>
    <row r="60" spans="1:22" ht="14.25" hidden="1">
      <c r="A60" s="24" t="s">
        <v>24</v>
      </c>
      <c r="B60" s="158">
        <f t="shared" si="5"/>
        <v>0</v>
      </c>
      <c r="C60" s="43"/>
      <c r="D60" s="43"/>
      <c r="E60" s="43"/>
      <c r="F60" s="158">
        <f t="shared" si="0"/>
        <v>0</v>
      </c>
      <c r="G60" s="43"/>
      <c r="H60" s="43"/>
      <c r="I60" s="43"/>
      <c r="J60" s="158">
        <f t="shared" si="1"/>
        <v>0</v>
      </c>
      <c r="K60" s="43"/>
      <c r="L60" s="43"/>
      <c r="M60" s="43"/>
      <c r="N60" s="43"/>
      <c r="O60" s="158">
        <f t="shared" si="2"/>
        <v>0</v>
      </c>
      <c r="P60" s="43"/>
      <c r="Q60" s="43"/>
      <c r="R60" s="43"/>
      <c r="S60" s="22" t="e">
        <f t="shared" si="3"/>
        <v>#DIV/0!</v>
      </c>
      <c r="T60" s="22"/>
      <c r="U60" s="22"/>
      <c r="V60" s="22"/>
    </row>
    <row r="61" spans="1:22" s="23" customFormat="1" ht="14.25" customHeight="1" hidden="1">
      <c r="A61" s="21"/>
      <c r="B61" s="158">
        <f t="shared" si="5"/>
        <v>0</v>
      </c>
      <c r="C61" s="158"/>
      <c r="D61" s="158"/>
      <c r="E61" s="158"/>
      <c r="F61" s="158">
        <f t="shared" si="0"/>
        <v>0</v>
      </c>
      <c r="G61" s="158"/>
      <c r="H61" s="158"/>
      <c r="I61" s="158"/>
      <c r="J61" s="158">
        <f t="shared" si="1"/>
        <v>0</v>
      </c>
      <c r="K61" s="158"/>
      <c r="L61" s="158"/>
      <c r="M61" s="158"/>
      <c r="N61" s="158"/>
      <c r="O61" s="158">
        <f t="shared" si="2"/>
        <v>0</v>
      </c>
      <c r="P61" s="158"/>
      <c r="Q61" s="158"/>
      <c r="R61" s="158"/>
      <c r="S61" s="22" t="e">
        <f t="shared" si="3"/>
        <v>#DIV/0!</v>
      </c>
      <c r="T61" s="22"/>
      <c r="U61" s="22"/>
      <c r="V61" s="22"/>
    </row>
    <row r="62" spans="1:22" ht="14.25" hidden="1">
      <c r="A62" s="24" t="s">
        <v>21</v>
      </c>
      <c r="B62" s="158">
        <f t="shared" si="5"/>
        <v>0</v>
      </c>
      <c r="C62" s="43"/>
      <c r="D62" s="43"/>
      <c r="E62" s="43"/>
      <c r="F62" s="158">
        <f t="shared" si="0"/>
        <v>0</v>
      </c>
      <c r="G62" s="43"/>
      <c r="H62" s="43"/>
      <c r="I62" s="43"/>
      <c r="J62" s="158">
        <f t="shared" si="1"/>
        <v>0</v>
      </c>
      <c r="K62" s="43"/>
      <c r="L62" s="43"/>
      <c r="M62" s="43"/>
      <c r="N62" s="43"/>
      <c r="O62" s="158">
        <f t="shared" si="2"/>
        <v>0</v>
      </c>
      <c r="P62" s="43"/>
      <c r="Q62" s="43"/>
      <c r="R62" s="43"/>
      <c r="S62" s="22" t="e">
        <f t="shared" si="3"/>
        <v>#DIV/0!</v>
      </c>
      <c r="T62" s="22" t="e">
        <f t="shared" si="4"/>
        <v>#DIV/0!</v>
      </c>
      <c r="U62" s="22" t="e">
        <f t="shared" si="6"/>
        <v>#DIV/0!</v>
      </c>
      <c r="V62" s="22" t="e">
        <f t="shared" si="7"/>
        <v>#DIV/0!</v>
      </c>
    </row>
    <row r="63" spans="1:22" ht="14.25" hidden="1">
      <c r="A63" s="24" t="s">
        <v>22</v>
      </c>
      <c r="B63" s="158">
        <f t="shared" si="5"/>
        <v>0</v>
      </c>
      <c r="C63" s="43"/>
      <c r="D63" s="43"/>
      <c r="E63" s="43"/>
      <c r="F63" s="158">
        <f t="shared" si="0"/>
        <v>0</v>
      </c>
      <c r="G63" s="43"/>
      <c r="H63" s="43"/>
      <c r="I63" s="43"/>
      <c r="J63" s="158">
        <f t="shared" si="1"/>
        <v>0</v>
      </c>
      <c r="K63" s="43"/>
      <c r="L63" s="43"/>
      <c r="M63" s="43"/>
      <c r="N63" s="43"/>
      <c r="O63" s="158">
        <f t="shared" si="2"/>
        <v>0</v>
      </c>
      <c r="P63" s="43"/>
      <c r="Q63" s="43"/>
      <c r="R63" s="43"/>
      <c r="S63" s="22" t="e">
        <f t="shared" si="3"/>
        <v>#DIV/0!</v>
      </c>
      <c r="T63" s="22" t="e">
        <f t="shared" si="4"/>
        <v>#DIV/0!</v>
      </c>
      <c r="U63" s="22" t="e">
        <f t="shared" si="6"/>
        <v>#DIV/0!</v>
      </c>
      <c r="V63" s="22" t="e">
        <f t="shared" si="7"/>
        <v>#DIV/0!</v>
      </c>
    </row>
    <row r="64" spans="1:22" ht="14.25" hidden="1">
      <c r="A64" s="24" t="s">
        <v>23</v>
      </c>
      <c r="B64" s="158">
        <f t="shared" si="5"/>
        <v>0</v>
      </c>
      <c r="C64" s="43"/>
      <c r="D64" s="43"/>
      <c r="E64" s="43"/>
      <c r="F64" s="158">
        <f t="shared" si="0"/>
        <v>0</v>
      </c>
      <c r="G64" s="43"/>
      <c r="H64" s="43"/>
      <c r="I64" s="43"/>
      <c r="J64" s="158">
        <f t="shared" si="1"/>
        <v>0</v>
      </c>
      <c r="K64" s="43"/>
      <c r="L64" s="43"/>
      <c r="M64" s="43"/>
      <c r="N64" s="43"/>
      <c r="O64" s="158">
        <f t="shared" si="2"/>
        <v>0</v>
      </c>
      <c r="P64" s="43"/>
      <c r="Q64" s="43"/>
      <c r="R64" s="43"/>
      <c r="S64" s="22" t="e">
        <f t="shared" si="3"/>
        <v>#DIV/0!</v>
      </c>
      <c r="T64" s="22" t="e">
        <f t="shared" si="4"/>
        <v>#DIV/0!</v>
      </c>
      <c r="U64" s="22" t="e">
        <f t="shared" si="6"/>
        <v>#DIV/0!</v>
      </c>
      <c r="V64" s="22" t="e">
        <f t="shared" si="7"/>
        <v>#DIV/0!</v>
      </c>
    </row>
    <row r="65" spans="1:22" ht="14.25" hidden="1">
      <c r="A65" s="24" t="s">
        <v>24</v>
      </c>
      <c r="B65" s="158">
        <f t="shared" si="5"/>
        <v>0</v>
      </c>
      <c r="C65" s="43"/>
      <c r="D65" s="43"/>
      <c r="E65" s="43"/>
      <c r="F65" s="158">
        <f t="shared" si="0"/>
        <v>0</v>
      </c>
      <c r="G65" s="43"/>
      <c r="H65" s="43"/>
      <c r="I65" s="43"/>
      <c r="J65" s="158">
        <f t="shared" si="1"/>
        <v>0</v>
      </c>
      <c r="K65" s="43"/>
      <c r="L65" s="43"/>
      <c r="M65" s="43"/>
      <c r="N65" s="43"/>
      <c r="O65" s="158">
        <f t="shared" si="2"/>
        <v>0</v>
      </c>
      <c r="P65" s="43"/>
      <c r="Q65" s="43"/>
      <c r="R65" s="43"/>
      <c r="S65" s="22" t="e">
        <f t="shared" si="3"/>
        <v>#DIV/0!</v>
      </c>
      <c r="T65" s="22" t="e">
        <f t="shared" si="4"/>
        <v>#DIV/0!</v>
      </c>
      <c r="U65" s="22">
        <v>0</v>
      </c>
      <c r="V65" s="22" t="e">
        <f t="shared" si="7"/>
        <v>#DIV/0!</v>
      </c>
    </row>
    <row r="66" spans="1:22" ht="26.25">
      <c r="A66" s="21" t="s">
        <v>373</v>
      </c>
      <c r="B66" s="158"/>
      <c r="C66" s="43"/>
      <c r="D66" s="43"/>
      <c r="E66" s="43"/>
      <c r="F66" s="158">
        <f t="shared" si="0"/>
        <v>1535048</v>
      </c>
      <c r="G66" s="43">
        <v>1468448</v>
      </c>
      <c r="H66" s="43">
        <v>1600</v>
      </c>
      <c r="I66" s="43">
        <v>65000</v>
      </c>
      <c r="J66" s="158">
        <f t="shared" si="1"/>
        <v>1518880</v>
      </c>
      <c r="K66" s="43">
        <v>1452810</v>
      </c>
      <c r="L66" s="43">
        <v>1106</v>
      </c>
      <c r="M66" s="43">
        <v>64964</v>
      </c>
      <c r="N66" s="43"/>
      <c r="O66" s="158">
        <f t="shared" si="2"/>
        <v>1605768</v>
      </c>
      <c r="P66" s="193">
        <v>1534168</v>
      </c>
      <c r="Q66" s="193">
        <v>1600</v>
      </c>
      <c r="R66" s="193">
        <v>70000</v>
      </c>
      <c r="S66" s="22"/>
      <c r="T66" s="22"/>
      <c r="U66" s="22"/>
      <c r="V66" s="22"/>
    </row>
    <row r="67" spans="1:22" s="23" customFormat="1" ht="15" customHeight="1">
      <c r="A67" s="21" t="s">
        <v>374</v>
      </c>
      <c r="B67" s="158">
        <f t="shared" si="5"/>
        <v>0</v>
      </c>
      <c r="C67" s="158"/>
      <c r="D67" s="158"/>
      <c r="E67" s="158"/>
      <c r="F67" s="158">
        <f t="shared" si="0"/>
        <v>206805</v>
      </c>
      <c r="G67" s="158">
        <v>176127</v>
      </c>
      <c r="H67" s="158">
        <v>30678</v>
      </c>
      <c r="I67" s="158"/>
      <c r="J67" s="158">
        <f t="shared" si="1"/>
        <v>156105</v>
      </c>
      <c r="K67" s="158">
        <v>150280</v>
      </c>
      <c r="L67" s="158">
        <v>5825</v>
      </c>
      <c r="M67" s="158"/>
      <c r="N67" s="158"/>
      <c r="O67" s="158">
        <f t="shared" si="2"/>
        <v>222376</v>
      </c>
      <c r="P67" s="158">
        <v>181847</v>
      </c>
      <c r="Q67" s="158">
        <v>40529</v>
      </c>
      <c r="R67" s="158"/>
      <c r="S67" s="22" t="e">
        <f t="shared" si="3"/>
        <v>#DIV/0!</v>
      </c>
      <c r="T67" s="22">
        <f t="shared" si="4"/>
        <v>107.52931505524528</v>
      </c>
      <c r="U67" s="22">
        <f t="shared" si="6"/>
        <v>142.45283623202332</v>
      </c>
      <c r="V67" s="22">
        <f t="shared" si="7"/>
        <v>75.48415173714369</v>
      </c>
    </row>
    <row r="68" spans="1:22" ht="14.25" hidden="1">
      <c r="A68" s="24" t="s">
        <v>21</v>
      </c>
      <c r="B68" s="158">
        <f t="shared" si="5"/>
        <v>0</v>
      </c>
      <c r="C68" s="43"/>
      <c r="D68" s="43"/>
      <c r="E68" s="43"/>
      <c r="F68" s="158">
        <f t="shared" si="0"/>
        <v>0</v>
      </c>
      <c r="G68" s="43"/>
      <c r="H68" s="43"/>
      <c r="I68" s="43"/>
      <c r="J68" s="158">
        <f t="shared" si="1"/>
        <v>0</v>
      </c>
      <c r="K68" s="43"/>
      <c r="L68" s="43"/>
      <c r="M68" s="43"/>
      <c r="N68" s="43"/>
      <c r="O68" s="158">
        <f t="shared" si="2"/>
        <v>49506</v>
      </c>
      <c r="P68" s="43"/>
      <c r="Q68" s="43">
        <f>SUM(Q13:Q67)</f>
        <v>49506</v>
      </c>
      <c r="R68" s="43"/>
      <c r="S68" s="22" t="e">
        <f t="shared" si="3"/>
        <v>#DIV/0!</v>
      </c>
      <c r="T68" s="22" t="e">
        <f t="shared" si="4"/>
        <v>#DIV/0!</v>
      </c>
      <c r="U68" s="22" t="e">
        <f t="shared" si="6"/>
        <v>#DIV/0!</v>
      </c>
      <c r="V68" s="22" t="e">
        <f t="shared" si="7"/>
        <v>#DIV/0!</v>
      </c>
    </row>
    <row r="69" spans="1:22" ht="14.25" hidden="1">
      <c r="A69" s="24" t="s">
        <v>22</v>
      </c>
      <c r="B69" s="158">
        <f t="shared" si="5"/>
        <v>0</v>
      </c>
      <c r="C69" s="43"/>
      <c r="D69" s="43"/>
      <c r="E69" s="43"/>
      <c r="F69" s="158">
        <f t="shared" si="0"/>
        <v>0</v>
      </c>
      <c r="G69" s="43"/>
      <c r="H69" s="43"/>
      <c r="I69" s="43"/>
      <c r="J69" s="158">
        <f t="shared" si="1"/>
        <v>0</v>
      </c>
      <c r="K69" s="43"/>
      <c r="L69" s="43"/>
      <c r="M69" s="43"/>
      <c r="N69" s="43"/>
      <c r="O69" s="158">
        <f t="shared" si="2"/>
        <v>0</v>
      </c>
      <c r="P69" s="43"/>
      <c r="Q69" s="43"/>
      <c r="R69" s="43"/>
      <c r="S69" s="22" t="e">
        <f t="shared" si="3"/>
        <v>#DIV/0!</v>
      </c>
      <c r="T69" s="22" t="e">
        <f t="shared" si="4"/>
        <v>#DIV/0!</v>
      </c>
      <c r="U69" s="22" t="e">
        <f t="shared" si="6"/>
        <v>#DIV/0!</v>
      </c>
      <c r="V69" s="22" t="e">
        <f t="shared" si="7"/>
        <v>#DIV/0!</v>
      </c>
    </row>
    <row r="70" spans="1:22" ht="14.25" hidden="1">
      <c r="A70" s="24" t="s">
        <v>23</v>
      </c>
      <c r="B70" s="158">
        <f t="shared" si="5"/>
        <v>107496</v>
      </c>
      <c r="C70" s="43">
        <v>98496</v>
      </c>
      <c r="D70" s="43">
        <v>9000</v>
      </c>
      <c r="E70" s="43"/>
      <c r="F70" s="158">
        <f t="shared" si="0"/>
        <v>108996</v>
      </c>
      <c r="G70" s="43">
        <v>98496</v>
      </c>
      <c r="H70" s="43">
        <v>10500</v>
      </c>
      <c r="I70" s="43"/>
      <c r="J70" s="158">
        <f t="shared" si="1"/>
        <v>107738</v>
      </c>
      <c r="K70" s="43">
        <v>98093</v>
      </c>
      <c r="L70" s="43">
        <v>9645</v>
      </c>
      <c r="M70" s="43"/>
      <c r="N70" s="43"/>
      <c r="O70" s="158">
        <f t="shared" si="2"/>
        <v>0</v>
      </c>
      <c r="P70" s="43"/>
      <c r="Q70" s="43"/>
      <c r="R70" s="43"/>
      <c r="S70" s="22">
        <f t="shared" si="3"/>
        <v>0</v>
      </c>
      <c r="T70" s="22">
        <f t="shared" si="4"/>
        <v>0</v>
      </c>
      <c r="U70" s="22">
        <f t="shared" si="6"/>
        <v>0</v>
      </c>
      <c r="V70" s="22">
        <f t="shared" si="7"/>
        <v>98.84582920474145</v>
      </c>
    </row>
    <row r="71" spans="1:22" ht="14.25" hidden="1">
      <c r="A71" s="24" t="s">
        <v>24</v>
      </c>
      <c r="B71" s="158">
        <f t="shared" si="5"/>
        <v>10944</v>
      </c>
      <c r="C71" s="43">
        <v>10944</v>
      </c>
      <c r="D71" s="43"/>
      <c r="E71" s="43"/>
      <c r="F71" s="158">
        <f t="shared" si="0"/>
        <v>10944</v>
      </c>
      <c r="G71" s="43">
        <v>10944</v>
      </c>
      <c r="H71" s="43"/>
      <c r="I71" s="43"/>
      <c r="J71" s="158">
        <f t="shared" si="1"/>
        <v>0</v>
      </c>
      <c r="K71" s="43"/>
      <c r="L71" s="43"/>
      <c r="M71" s="43"/>
      <c r="N71" s="43"/>
      <c r="O71" s="158">
        <f t="shared" si="2"/>
        <v>0</v>
      </c>
      <c r="P71" s="43"/>
      <c r="Q71" s="43"/>
      <c r="R71" s="43"/>
      <c r="S71" s="22">
        <f t="shared" si="3"/>
        <v>0</v>
      </c>
      <c r="T71" s="22">
        <f t="shared" si="4"/>
        <v>0</v>
      </c>
      <c r="U71" s="22">
        <v>0</v>
      </c>
      <c r="V71" s="22">
        <f t="shared" si="7"/>
        <v>0</v>
      </c>
    </row>
    <row r="72" spans="1:22" ht="15" customHeight="1">
      <c r="A72" s="29" t="s">
        <v>26</v>
      </c>
      <c r="B72" s="158" t="e">
        <f>C72+D72+E72</f>
        <v>#REF!</v>
      </c>
      <c r="C72" s="158" t="e">
        <f>C13+C18+#REF!+C30+#REF!+C37+#REF!+C46+C51+C56+C61+C67</f>
        <v>#REF!</v>
      </c>
      <c r="D72" s="158" t="e">
        <f>D13+D18+#REF!+D30+#REF!+D37+#REF!+D46+D51+D56+D61+D67</f>
        <v>#REF!</v>
      </c>
      <c r="E72" s="158" t="e">
        <f>E13+E18+#REF!+E30+#REF!+E37+#REF!+E46+E51+E56+E61+E67</f>
        <v>#REF!</v>
      </c>
      <c r="F72" s="158">
        <f>G72+H72+I72</f>
        <v>9258555</v>
      </c>
      <c r="G72" s="158">
        <f>G13+G18+G30+G37+G46+G51+G61+G67+G66</f>
        <v>5850264</v>
      </c>
      <c r="H72" s="158">
        <f>H13+H18+H30+H37+H46+H51+H61+H67+H66</f>
        <v>45258</v>
      </c>
      <c r="I72" s="158">
        <f>I13+I18+I30+I37+I46+I51+I61+I67+I66</f>
        <v>3363033</v>
      </c>
      <c r="J72" s="158">
        <f>K72+L72+M72</f>
        <v>8625163</v>
      </c>
      <c r="K72" s="158">
        <f>K13+K18+K30+K37+K46+K51+K61+K67+K66</f>
        <v>5590280</v>
      </c>
      <c r="L72" s="158">
        <f>L13+L18+L30+L37+L46+L51+L56+L61+L67+L66</f>
        <v>19911</v>
      </c>
      <c r="M72" s="158">
        <f>M13+M18+M30+M37+M46+M51+M56+M61+M67+M66</f>
        <v>3014972</v>
      </c>
      <c r="N72" s="158"/>
      <c r="O72" s="158">
        <f>P72+Q72+R72</f>
        <v>8727648</v>
      </c>
      <c r="P72" s="158">
        <f>P13+P18+P30+P37+P46+P51+P61+P67+P66</f>
        <v>5671527</v>
      </c>
      <c r="Q72" s="158">
        <f>SUM(Q68)</f>
        <v>49506</v>
      </c>
      <c r="R72" s="158">
        <f>R13+R18+R30+R37+R46+R51+R56+R61+R67+R66</f>
        <v>3006615</v>
      </c>
      <c r="S72" s="22" t="e">
        <f>O72/B72*100</f>
        <v>#REF!</v>
      </c>
      <c r="T72" s="22">
        <f>O72/F72*100</f>
        <v>94.26576825433342</v>
      </c>
      <c r="U72" s="22">
        <f>O72/J72*100</f>
        <v>101.18820942862182</v>
      </c>
      <c r="V72" s="22">
        <f t="shared" si="7"/>
        <v>93.15884606183147</v>
      </c>
    </row>
    <row r="73" spans="1:21" ht="14.25" hidden="1">
      <c r="A73" s="27" t="s">
        <v>27</v>
      </c>
      <c r="B73" s="14">
        <f>C73+D73+E73</f>
        <v>0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1"/>
      <c r="O73" s="14">
        <f>P73+Q73+R73</f>
        <v>49506</v>
      </c>
      <c r="P73" s="158"/>
      <c r="Q73" s="14">
        <f>SUM(Q72)</f>
        <v>49506</v>
      </c>
      <c r="R73" s="14"/>
      <c r="S73" s="22" t="e">
        <f>O73/B73*100</f>
        <v>#DIV/0!</v>
      </c>
      <c r="T73" s="22" t="e">
        <f>O73/F73*100</f>
        <v>#DIV/0!</v>
      </c>
      <c r="U73" s="22" t="e">
        <f>O73/J73*100</f>
        <v>#DIV/0!</v>
      </c>
    </row>
    <row r="74" spans="1:21" ht="14.25" hidden="1">
      <c r="A74" s="27" t="s">
        <v>28</v>
      </c>
      <c r="B74" s="14">
        <f>C74+D74+E74</f>
        <v>0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"/>
      <c r="O74" s="14">
        <f>P74+Q74+R74</f>
        <v>0</v>
      </c>
      <c r="P74" s="158"/>
      <c r="Q74" s="14"/>
      <c r="R74" s="14"/>
      <c r="S74" s="22" t="e">
        <f>O74/B74*100</f>
        <v>#DIV/0!</v>
      </c>
      <c r="T74" s="22">
        <v>0</v>
      </c>
      <c r="U74" s="22">
        <v>0</v>
      </c>
    </row>
    <row r="75" spans="1:21" ht="14.25" hidden="1">
      <c r="A75" s="30" t="s">
        <v>29</v>
      </c>
      <c r="B75" s="14" t="e">
        <f>C75+D75+E75</f>
        <v>#REF!</v>
      </c>
      <c r="C75" s="14" t="e">
        <f>C72+C74</f>
        <v>#REF!</v>
      </c>
      <c r="D75" s="14" t="e">
        <f aca="true" t="shared" si="8" ref="D75:R75">D72+D74</f>
        <v>#REF!</v>
      </c>
      <c r="E75" s="14" t="e">
        <f t="shared" si="8"/>
        <v>#REF!</v>
      </c>
      <c r="F75" s="14">
        <f t="shared" si="8"/>
        <v>9258555</v>
      </c>
      <c r="G75" s="14">
        <f t="shared" si="8"/>
        <v>5850264</v>
      </c>
      <c r="H75" s="14">
        <f t="shared" si="8"/>
        <v>45258</v>
      </c>
      <c r="I75" s="14">
        <f t="shared" si="8"/>
        <v>3363033</v>
      </c>
      <c r="J75" s="14">
        <f t="shared" si="8"/>
        <v>8625163</v>
      </c>
      <c r="K75" s="14">
        <f t="shared" si="8"/>
        <v>5590280</v>
      </c>
      <c r="L75" s="14">
        <f t="shared" si="8"/>
        <v>19911</v>
      </c>
      <c r="M75" s="14">
        <f t="shared" si="8"/>
        <v>3014972</v>
      </c>
      <c r="N75" s="14">
        <f t="shared" si="8"/>
        <v>0</v>
      </c>
      <c r="O75" s="14">
        <f>O72+O74</f>
        <v>8727648</v>
      </c>
      <c r="P75" s="158">
        <f t="shared" si="8"/>
        <v>5671527</v>
      </c>
      <c r="Q75" s="14">
        <f t="shared" si="8"/>
        <v>49506</v>
      </c>
      <c r="R75" s="14">
        <f t="shared" si="8"/>
        <v>3006615</v>
      </c>
      <c r="S75" s="22" t="e">
        <f>O75/B75*100</f>
        <v>#REF!</v>
      </c>
      <c r="T75" s="22">
        <f>O75/F75*100</f>
        <v>94.26576825433342</v>
      </c>
      <c r="U75" s="22">
        <f>O75/J75*100</f>
        <v>101.18820942862182</v>
      </c>
    </row>
    <row r="76" spans="1:21" ht="14.2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45"/>
      <c r="Q76" s="32"/>
      <c r="R76" s="32"/>
      <c r="S76" s="33"/>
      <c r="T76" s="33"/>
      <c r="U76" s="33"/>
    </row>
    <row r="77" spans="1:21" ht="14.2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45"/>
      <c r="Q77" s="32"/>
      <c r="R77" s="32"/>
      <c r="S77" s="33"/>
      <c r="T77" s="33"/>
      <c r="U77" s="33"/>
    </row>
    <row r="78" spans="1:21" ht="15" customHeight="1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45"/>
      <c r="M78" s="32"/>
      <c r="N78" s="32"/>
      <c r="O78" s="32"/>
      <c r="P78" s="45"/>
      <c r="Q78" s="32"/>
      <c r="R78" s="32"/>
      <c r="S78" s="33"/>
      <c r="T78" s="33"/>
      <c r="U78" s="33"/>
    </row>
    <row r="79" spans="1:21" ht="14.2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45"/>
      <c r="Q79" s="32"/>
      <c r="R79" s="32"/>
      <c r="S79" s="33"/>
      <c r="T79" s="33"/>
      <c r="U79" s="33"/>
    </row>
    <row r="80" spans="1:21" ht="14.2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45"/>
      <c r="Q80" s="32"/>
      <c r="R80" s="32"/>
      <c r="S80" s="33"/>
      <c r="T80" s="33"/>
      <c r="U80" s="33"/>
    </row>
    <row r="81" spans="1:21" ht="14.2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118"/>
      <c r="Q81" s="32"/>
      <c r="R81" s="32"/>
      <c r="S81" s="33"/>
      <c r="T81" s="33"/>
      <c r="U81" s="33"/>
    </row>
    <row r="82" spans="1:21" ht="14.2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45"/>
      <c r="Q82" s="32"/>
      <c r="R82" s="32"/>
      <c r="S82" s="33"/>
      <c r="T82" s="33"/>
      <c r="U82" s="33"/>
    </row>
    <row r="83" spans="1:21" ht="14.2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118"/>
      <c r="Q83" s="1"/>
      <c r="R83" s="32"/>
      <c r="S83" s="33"/>
      <c r="T83" s="33"/>
      <c r="U83" s="33"/>
    </row>
    <row r="84" spans="1:21" ht="14.2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45"/>
      <c r="L84" s="32"/>
      <c r="M84" s="32"/>
      <c r="N84" s="32"/>
      <c r="O84" s="32"/>
      <c r="P84" s="45"/>
      <c r="Q84" s="32"/>
      <c r="R84" s="32"/>
      <c r="S84" s="33"/>
      <c r="T84" s="33"/>
      <c r="U84" s="33"/>
    </row>
    <row r="85" spans="2:21" ht="14.25">
      <c r="B85" s="32"/>
      <c r="C85" s="32"/>
      <c r="D85" s="32"/>
      <c r="E85" s="32"/>
      <c r="F85" s="1"/>
      <c r="G85" s="1"/>
      <c r="H85" s="1"/>
      <c r="I85" s="32"/>
      <c r="J85" s="32"/>
      <c r="K85" s="32"/>
      <c r="L85" s="32"/>
      <c r="M85" s="32"/>
      <c r="N85" s="32"/>
      <c r="O85" s="32"/>
      <c r="P85" s="45"/>
      <c r="Q85" s="32"/>
      <c r="R85" s="32"/>
      <c r="S85" s="33"/>
      <c r="T85" s="33"/>
      <c r="U85" s="33"/>
    </row>
    <row r="86" spans="1:21" ht="14.25">
      <c r="A86" s="31"/>
      <c r="B86" s="32"/>
      <c r="C86" s="32"/>
      <c r="D86" s="32"/>
      <c r="L86" s="32"/>
      <c r="M86" s="32"/>
      <c r="N86" s="32"/>
      <c r="O86" s="32"/>
      <c r="P86" s="45"/>
      <c r="Q86" s="32"/>
      <c r="R86" s="32"/>
      <c r="U86" s="33"/>
    </row>
    <row r="88" spans="1:15" ht="14.25">
      <c r="A88" t="s">
        <v>30</v>
      </c>
      <c r="O88" t="s">
        <v>31</v>
      </c>
    </row>
    <row r="89" spans="1:15" ht="14.25">
      <c r="A89" t="s">
        <v>156</v>
      </c>
      <c r="O89" t="s">
        <v>157</v>
      </c>
    </row>
    <row r="93" ht="14.25">
      <c r="A93" s="34"/>
    </row>
    <row r="94" ht="14.25">
      <c r="A94" s="34"/>
    </row>
    <row r="95" ht="14.25">
      <c r="A95" s="34"/>
    </row>
  </sheetData>
  <sheetProtection/>
  <mergeCells count="7">
    <mergeCell ref="B10:E10"/>
    <mergeCell ref="F10:I10"/>
    <mergeCell ref="J10:M10"/>
    <mergeCell ref="A6:U6"/>
    <mergeCell ref="A7:U7"/>
    <mergeCell ref="B9:N9"/>
    <mergeCell ref="O9:R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0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39.421875" style="1" customWidth="1"/>
    <col min="2" max="2" width="9.28125" style="1" hidden="1" customWidth="1"/>
    <col min="3" max="3" width="7.8515625" style="1" hidden="1" customWidth="1"/>
    <col min="4" max="4" width="9.00390625" style="1" hidden="1" customWidth="1"/>
    <col min="5" max="5" width="8.8515625" style="0" hidden="1" customWidth="1"/>
    <col min="6" max="6" width="9.140625" style="118" customWidth="1"/>
    <col min="7" max="7" width="9.57421875" style="118" customWidth="1"/>
    <col min="8" max="8" width="8.8515625" style="240" customWidth="1"/>
    <col min="9" max="9" width="9.00390625" style="118" customWidth="1"/>
    <col min="10" max="10" width="8.8515625" style="118" customWidth="1"/>
    <col min="11" max="11" width="7.7109375" style="1" customWidth="1"/>
    <col min="12" max="12" width="8.8515625" style="118" customWidth="1"/>
    <col min="13" max="13" width="8.8515625" style="1" customWidth="1"/>
    <col min="14" max="14" width="9.140625" style="240" customWidth="1"/>
    <col min="15" max="15" width="7.7109375" style="1" customWidth="1"/>
    <col min="16" max="16" width="9.00390625" style="118" customWidth="1"/>
    <col min="17" max="17" width="9.28125" style="46" customWidth="1"/>
    <col min="18" max="18" width="7.57421875" style="1" hidden="1" customWidth="1"/>
    <col min="19" max="19" width="8.8515625" style="1" customWidth="1"/>
    <col min="20" max="20" width="9.00390625" style="1" customWidth="1"/>
    <col min="21" max="21" width="8.7109375" style="1" customWidth="1"/>
  </cols>
  <sheetData>
    <row r="2" ht="14.25">
      <c r="P2" s="118" t="s">
        <v>160</v>
      </c>
    </row>
    <row r="6" spans="1:21" s="65" customFormat="1" ht="18">
      <c r="A6" s="282" t="s">
        <v>1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64"/>
    </row>
    <row r="7" spans="1:21" s="65" customFormat="1" ht="18">
      <c r="A7" s="282" t="s">
        <v>450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64"/>
    </row>
    <row r="8" spans="1:21" s="65" customFormat="1" ht="18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64"/>
    </row>
    <row r="9" ht="9.75" customHeight="1"/>
    <row r="10" spans="1:21" s="68" customFormat="1" ht="13.5" customHeight="1">
      <c r="A10" s="283" t="s">
        <v>161</v>
      </c>
      <c r="B10" s="285" t="s">
        <v>162</v>
      </c>
      <c r="C10" s="286"/>
      <c r="D10" s="286"/>
      <c r="E10" s="287"/>
      <c r="F10" s="288" t="s">
        <v>425</v>
      </c>
      <c r="G10" s="289"/>
      <c r="H10" s="289"/>
      <c r="I10" s="290"/>
      <c r="J10" s="288" t="s">
        <v>426</v>
      </c>
      <c r="K10" s="289"/>
      <c r="L10" s="289"/>
      <c r="M10" s="290"/>
      <c r="N10" s="285" t="s">
        <v>427</v>
      </c>
      <c r="O10" s="286"/>
      <c r="P10" s="286"/>
      <c r="Q10" s="287"/>
      <c r="R10" s="66" t="s">
        <v>3</v>
      </c>
      <c r="S10" s="66" t="s">
        <v>3</v>
      </c>
      <c r="T10" s="66" t="s">
        <v>3</v>
      </c>
      <c r="U10" s="67" t="s">
        <v>33</v>
      </c>
    </row>
    <row r="11" spans="1:21" s="20" customFormat="1" ht="14.25" customHeight="1">
      <c r="A11" s="284"/>
      <c r="B11" s="66" t="s">
        <v>38</v>
      </c>
      <c r="C11" s="66" t="s">
        <v>13</v>
      </c>
      <c r="D11" s="66" t="s">
        <v>39</v>
      </c>
      <c r="E11" s="66" t="s">
        <v>11</v>
      </c>
      <c r="F11" s="201" t="s">
        <v>38</v>
      </c>
      <c r="G11" s="201" t="s">
        <v>13</v>
      </c>
      <c r="H11" s="241" t="s">
        <v>39</v>
      </c>
      <c r="I11" s="201" t="s">
        <v>11</v>
      </c>
      <c r="J11" s="201" t="s">
        <v>38</v>
      </c>
      <c r="K11" s="201" t="s">
        <v>13</v>
      </c>
      <c r="L11" s="201" t="s">
        <v>39</v>
      </c>
      <c r="M11" s="201" t="s">
        <v>11</v>
      </c>
      <c r="N11" s="241" t="s">
        <v>38</v>
      </c>
      <c r="O11" s="66" t="s">
        <v>13</v>
      </c>
      <c r="P11" s="201" t="s">
        <v>39</v>
      </c>
      <c r="Q11" s="69" t="s">
        <v>11</v>
      </c>
      <c r="R11" s="41" t="s">
        <v>163</v>
      </c>
      <c r="S11" s="41" t="s">
        <v>164</v>
      </c>
      <c r="T11" s="70" t="s">
        <v>165</v>
      </c>
      <c r="U11" s="10" t="s">
        <v>166</v>
      </c>
    </row>
    <row r="12" spans="1:21" s="20" customFormat="1" ht="14.25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154">
        <v>2</v>
      </c>
      <c r="G12" s="154">
        <v>3</v>
      </c>
      <c r="H12" s="242">
        <v>4</v>
      </c>
      <c r="I12" s="154">
        <v>5</v>
      </c>
      <c r="J12" s="154">
        <v>6</v>
      </c>
      <c r="K12" s="154">
        <v>7</v>
      </c>
      <c r="L12" s="154">
        <v>8</v>
      </c>
      <c r="M12" s="154">
        <v>9</v>
      </c>
      <c r="N12" s="156">
        <v>10</v>
      </c>
      <c r="O12" s="19">
        <v>11</v>
      </c>
      <c r="P12" s="155">
        <v>12</v>
      </c>
      <c r="Q12" s="81">
        <v>13</v>
      </c>
      <c r="R12" s="19">
        <v>14</v>
      </c>
      <c r="S12" s="41">
        <v>14</v>
      </c>
      <c r="T12" s="19">
        <v>15</v>
      </c>
      <c r="U12" s="41">
        <v>16</v>
      </c>
    </row>
    <row r="13" spans="1:21" ht="14.25" customHeight="1">
      <c r="A13" s="27" t="s">
        <v>167</v>
      </c>
      <c r="B13" s="27">
        <f aca="true" t="shared" si="0" ref="B13:Q13">B15+B17+B18</f>
        <v>0</v>
      </c>
      <c r="C13" s="27">
        <f t="shared" si="0"/>
        <v>0</v>
      </c>
      <c r="D13" s="27">
        <f t="shared" si="0"/>
        <v>0</v>
      </c>
      <c r="E13" s="27">
        <f t="shared" si="0"/>
        <v>0</v>
      </c>
      <c r="F13" s="119">
        <f aca="true" t="shared" si="1" ref="F13:M13">F15+F17+F18+F14</f>
        <v>541385</v>
      </c>
      <c r="G13" s="119">
        <f t="shared" si="1"/>
        <v>0</v>
      </c>
      <c r="H13" s="243">
        <f t="shared" si="1"/>
        <v>599406</v>
      </c>
      <c r="I13" s="119">
        <f t="shared" si="1"/>
        <v>1140791</v>
      </c>
      <c r="J13" s="119">
        <f t="shared" si="1"/>
        <v>503165</v>
      </c>
      <c r="K13" s="119">
        <f t="shared" si="1"/>
        <v>0</v>
      </c>
      <c r="L13" s="119">
        <f t="shared" si="1"/>
        <v>579384</v>
      </c>
      <c r="M13" s="119">
        <f t="shared" si="1"/>
        <v>1082549</v>
      </c>
      <c r="N13" s="243">
        <f t="shared" si="0"/>
        <v>562920</v>
      </c>
      <c r="O13" s="27">
        <f t="shared" si="0"/>
        <v>0</v>
      </c>
      <c r="P13" s="119">
        <f t="shared" si="0"/>
        <v>594571</v>
      </c>
      <c r="Q13" s="71">
        <f t="shared" si="0"/>
        <v>1157491</v>
      </c>
      <c r="R13" s="72" t="e">
        <f>Q13/E13*100</f>
        <v>#DIV/0!</v>
      </c>
      <c r="S13" s="72">
        <f aca="true" t="shared" si="2" ref="S13:S39">Q13/I13*100</f>
        <v>101.46389654196079</v>
      </c>
      <c r="T13" s="73">
        <f>Q13/M13*100</f>
        <v>106.92273513716238</v>
      </c>
      <c r="U13" s="73">
        <f>M13/I13*100</f>
        <v>94.89459506605505</v>
      </c>
    </row>
    <row r="14" spans="1:21" s="49" customFormat="1" ht="12.75">
      <c r="A14" s="74" t="s">
        <v>168</v>
      </c>
      <c r="B14" s="74"/>
      <c r="C14" s="74"/>
      <c r="D14" s="74"/>
      <c r="E14" s="74"/>
      <c r="F14" s="120">
        <v>25157</v>
      </c>
      <c r="G14" s="120"/>
      <c r="H14" s="244"/>
      <c r="I14" s="120">
        <f>F14+H14+G14</f>
        <v>25157</v>
      </c>
      <c r="J14" s="120">
        <v>25157</v>
      </c>
      <c r="K14" s="120"/>
      <c r="L14" s="120"/>
      <c r="M14" s="120">
        <f>J14+L14+K14</f>
        <v>25157</v>
      </c>
      <c r="N14" s="244"/>
      <c r="O14" s="74"/>
      <c r="P14" s="120"/>
      <c r="Q14" s="75">
        <f>N14+P14+O14</f>
        <v>0</v>
      </c>
      <c r="R14" s="76"/>
      <c r="S14" s="77">
        <f>Q14/I14*100</f>
        <v>0</v>
      </c>
      <c r="T14" s="77">
        <f>Q14/M14*100</f>
        <v>0</v>
      </c>
      <c r="U14" s="77">
        <f>M14/I14*100</f>
        <v>100</v>
      </c>
    </row>
    <row r="15" spans="1:21" s="2" customFormat="1" ht="12.75">
      <c r="A15" s="74" t="s">
        <v>169</v>
      </c>
      <c r="B15" s="74"/>
      <c r="C15" s="74"/>
      <c r="D15" s="74"/>
      <c r="E15" s="74">
        <f>SUM(B15:D15)</f>
        <v>0</v>
      </c>
      <c r="F15" s="120">
        <v>516228</v>
      </c>
      <c r="G15" s="120"/>
      <c r="H15" s="244">
        <v>495906</v>
      </c>
      <c r="I15" s="120">
        <f>F15+H15+G15</f>
        <v>1012134</v>
      </c>
      <c r="J15" s="120">
        <v>478008</v>
      </c>
      <c r="K15" s="120"/>
      <c r="L15" s="120">
        <v>478677</v>
      </c>
      <c r="M15" s="120">
        <f>J15+L15+K15</f>
        <v>956685</v>
      </c>
      <c r="N15" s="244">
        <v>562920</v>
      </c>
      <c r="O15" s="74"/>
      <c r="P15" s="120">
        <v>473571</v>
      </c>
      <c r="Q15" s="75">
        <f>N15+P15+O15</f>
        <v>1036491</v>
      </c>
      <c r="R15" s="77">
        <v>0</v>
      </c>
      <c r="S15" s="77">
        <f t="shared" si="2"/>
        <v>102.4064995346466</v>
      </c>
      <c r="T15" s="77">
        <f>Q15/M15*100</f>
        <v>108.34193072955047</v>
      </c>
      <c r="U15" s="77">
        <f aca="true" t="shared" si="3" ref="U15:U91">M15/I15*100</f>
        <v>94.521575206445</v>
      </c>
    </row>
    <row r="16" spans="1:21" s="2" customFormat="1" ht="12.75" hidden="1">
      <c r="A16" s="27"/>
      <c r="B16" s="74"/>
      <c r="C16" s="74"/>
      <c r="D16" s="74"/>
      <c r="E16" s="74"/>
      <c r="F16" s="120"/>
      <c r="G16" s="120"/>
      <c r="H16" s="244"/>
      <c r="I16" s="120"/>
      <c r="J16" s="120"/>
      <c r="K16" s="120"/>
      <c r="L16" s="120"/>
      <c r="M16" s="120"/>
      <c r="N16" s="244"/>
      <c r="O16" s="74"/>
      <c r="P16" s="120"/>
      <c r="Q16" s="75"/>
      <c r="R16" s="77"/>
      <c r="S16" s="77"/>
      <c r="T16" s="77"/>
      <c r="U16" s="77"/>
    </row>
    <row r="17" spans="1:21" ht="14.25">
      <c r="A17" s="74" t="s">
        <v>171</v>
      </c>
      <c r="B17" s="74"/>
      <c r="C17" s="74"/>
      <c r="D17" s="74"/>
      <c r="E17" s="74">
        <f>SUM(B17:D17)</f>
        <v>0</v>
      </c>
      <c r="F17" s="120"/>
      <c r="G17" s="120"/>
      <c r="H17" s="244">
        <v>103500</v>
      </c>
      <c r="I17" s="120">
        <f>F17+H17+G17</f>
        <v>103500</v>
      </c>
      <c r="J17" s="120"/>
      <c r="K17" s="120"/>
      <c r="L17" s="120">
        <v>100707</v>
      </c>
      <c r="M17" s="120">
        <f>J17+L17+K17</f>
        <v>100707</v>
      </c>
      <c r="N17" s="244"/>
      <c r="O17" s="74"/>
      <c r="P17" s="120">
        <v>121000</v>
      </c>
      <c r="Q17" s="75">
        <f>N17+P17+O17</f>
        <v>121000</v>
      </c>
      <c r="R17" s="77" t="e">
        <f>Q17/E17*100</f>
        <v>#DIV/0!</v>
      </c>
      <c r="S17" s="77">
        <f t="shared" si="2"/>
        <v>116.90821256038649</v>
      </c>
      <c r="T17" s="77">
        <f>Q17/M17*100</f>
        <v>120.15053571251254</v>
      </c>
      <c r="U17" s="77">
        <f t="shared" si="3"/>
        <v>97.30144927536232</v>
      </c>
    </row>
    <row r="18" spans="1:21" ht="25.5" hidden="1">
      <c r="A18" s="24" t="s">
        <v>172</v>
      </c>
      <c r="B18" s="74"/>
      <c r="C18" s="74"/>
      <c r="D18" s="74"/>
      <c r="E18" s="74">
        <f>SUM(B18:D18)</f>
        <v>0</v>
      </c>
      <c r="F18" s="120"/>
      <c r="G18" s="120"/>
      <c r="H18" s="244"/>
      <c r="I18" s="120">
        <f>F18+H18+G18</f>
        <v>0</v>
      </c>
      <c r="J18" s="120"/>
      <c r="K18" s="120"/>
      <c r="L18" s="120"/>
      <c r="M18" s="120">
        <f>J18+L18+K18</f>
        <v>0</v>
      </c>
      <c r="N18" s="244"/>
      <c r="O18" s="74"/>
      <c r="P18" s="120"/>
      <c r="Q18" s="75">
        <f>N18+P18+O18</f>
        <v>0</v>
      </c>
      <c r="R18" s="77" t="e">
        <f>Q18/E18*100</f>
        <v>#DIV/0!</v>
      </c>
      <c r="S18" s="77" t="e">
        <f t="shared" si="2"/>
        <v>#DIV/0!</v>
      </c>
      <c r="T18" s="77">
        <v>0</v>
      </c>
      <c r="U18" s="77" t="e">
        <f t="shared" si="3"/>
        <v>#DIV/0!</v>
      </c>
    </row>
    <row r="19" spans="1:21" ht="14.25">
      <c r="A19" s="27" t="s">
        <v>173</v>
      </c>
      <c r="B19" s="27">
        <f aca="true" t="shared" si="4" ref="B19:Q19">B21+B22+B20+B24+B23</f>
        <v>0</v>
      </c>
      <c r="C19" s="27">
        <f t="shared" si="4"/>
        <v>0</v>
      </c>
      <c r="D19" s="27">
        <f t="shared" si="4"/>
        <v>0</v>
      </c>
      <c r="E19" s="27">
        <f t="shared" si="4"/>
        <v>0</v>
      </c>
      <c r="F19" s="119">
        <f t="shared" si="4"/>
        <v>442850</v>
      </c>
      <c r="G19" s="119">
        <f t="shared" si="4"/>
        <v>0</v>
      </c>
      <c r="H19" s="243">
        <f t="shared" si="4"/>
        <v>0</v>
      </c>
      <c r="I19" s="119">
        <f t="shared" si="4"/>
        <v>442850</v>
      </c>
      <c r="J19" s="119">
        <f t="shared" si="4"/>
        <v>411391</v>
      </c>
      <c r="K19" s="119">
        <f t="shared" si="4"/>
        <v>0</v>
      </c>
      <c r="L19" s="119">
        <f t="shared" si="4"/>
        <v>0</v>
      </c>
      <c r="M19" s="119">
        <f t="shared" si="4"/>
        <v>411391</v>
      </c>
      <c r="N19" s="243">
        <f t="shared" si="4"/>
        <v>139859</v>
      </c>
      <c r="O19" s="27">
        <f t="shared" si="4"/>
        <v>0</v>
      </c>
      <c r="P19" s="119">
        <f t="shared" si="4"/>
        <v>0</v>
      </c>
      <c r="Q19" s="71">
        <f t="shared" si="4"/>
        <v>139859</v>
      </c>
      <c r="R19" s="73" t="e">
        <f>Q19/E19*100</f>
        <v>#DIV/0!</v>
      </c>
      <c r="S19" s="73">
        <f t="shared" si="2"/>
        <v>31.581573896353166</v>
      </c>
      <c r="T19" s="73">
        <f>Q19/M19*100</f>
        <v>33.996611496119264</v>
      </c>
      <c r="U19" s="73">
        <f t="shared" si="3"/>
        <v>92.89624026193971</v>
      </c>
    </row>
    <row r="20" spans="1:21" s="2" customFormat="1" ht="12.75" hidden="1">
      <c r="A20" s="74" t="s">
        <v>174</v>
      </c>
      <c r="B20" s="74"/>
      <c r="C20" s="74"/>
      <c r="D20" s="74"/>
      <c r="E20" s="74">
        <f>SUM(B20:D20)</f>
        <v>0</v>
      </c>
      <c r="F20" s="120"/>
      <c r="G20" s="120"/>
      <c r="H20" s="244"/>
      <c r="I20" s="120">
        <f aca="true" t="shared" si="5" ref="I20:I87">F20+H20+G20</f>
        <v>0</v>
      </c>
      <c r="J20" s="120"/>
      <c r="K20" s="120"/>
      <c r="L20" s="120"/>
      <c r="M20" s="120">
        <f aca="true" t="shared" si="6" ref="M20:M76">J20+L20+K20</f>
        <v>0</v>
      </c>
      <c r="N20" s="244"/>
      <c r="O20" s="74"/>
      <c r="P20" s="120"/>
      <c r="Q20" s="75">
        <f aca="true" t="shared" si="7" ref="Q20:Q76">N20+P20+O20</f>
        <v>0</v>
      </c>
      <c r="R20" s="77">
        <v>0</v>
      </c>
      <c r="S20" s="77" t="e">
        <f t="shared" si="2"/>
        <v>#DIV/0!</v>
      </c>
      <c r="T20" s="77">
        <v>0</v>
      </c>
      <c r="U20" s="77" t="e">
        <f t="shared" si="3"/>
        <v>#DIV/0!</v>
      </c>
    </row>
    <row r="21" spans="1:21" s="2" customFormat="1" ht="12.75">
      <c r="A21" s="74" t="s">
        <v>175</v>
      </c>
      <c r="B21" s="74"/>
      <c r="C21" s="74"/>
      <c r="D21" s="74"/>
      <c r="E21" s="74">
        <f>SUM(B21:D21)</f>
        <v>0</v>
      </c>
      <c r="F21" s="120">
        <v>42857</v>
      </c>
      <c r="G21" s="120"/>
      <c r="H21" s="244"/>
      <c r="I21" s="120">
        <f t="shared" si="5"/>
        <v>42857</v>
      </c>
      <c r="J21" s="120">
        <v>23347</v>
      </c>
      <c r="K21" s="120"/>
      <c r="L21" s="120"/>
      <c r="M21" s="120">
        <f t="shared" si="6"/>
        <v>23347</v>
      </c>
      <c r="N21" s="244">
        <v>50510</v>
      </c>
      <c r="O21" s="74"/>
      <c r="P21" s="120"/>
      <c r="Q21" s="75">
        <f t="shared" si="7"/>
        <v>50510</v>
      </c>
      <c r="R21" s="77">
        <v>0</v>
      </c>
      <c r="S21" s="77">
        <f t="shared" si="2"/>
        <v>117.85705952353173</v>
      </c>
      <c r="T21" s="77">
        <v>0</v>
      </c>
      <c r="U21" s="77">
        <f t="shared" si="3"/>
        <v>54.4765149217164</v>
      </c>
    </row>
    <row r="22" spans="1:21" s="2" customFormat="1" ht="12.75">
      <c r="A22" s="78" t="s">
        <v>176</v>
      </c>
      <c r="B22" s="74"/>
      <c r="C22" s="74"/>
      <c r="D22" s="74"/>
      <c r="E22" s="74">
        <f>SUM(B22:D22)</f>
        <v>0</v>
      </c>
      <c r="F22" s="120">
        <v>101226</v>
      </c>
      <c r="G22" s="120"/>
      <c r="H22" s="244"/>
      <c r="I22" s="120">
        <f t="shared" si="5"/>
        <v>101226</v>
      </c>
      <c r="J22" s="120">
        <v>89277</v>
      </c>
      <c r="K22" s="120"/>
      <c r="L22" s="120"/>
      <c r="M22" s="120">
        <f t="shared" si="6"/>
        <v>89277</v>
      </c>
      <c r="N22" s="244">
        <v>89349</v>
      </c>
      <c r="O22" s="74"/>
      <c r="P22" s="120"/>
      <c r="Q22" s="75">
        <f t="shared" si="7"/>
        <v>89349</v>
      </c>
      <c r="R22" s="77">
        <v>0</v>
      </c>
      <c r="S22" s="77">
        <f t="shared" si="2"/>
        <v>88.2668484381483</v>
      </c>
      <c r="T22" s="77">
        <v>0</v>
      </c>
      <c r="U22" s="77">
        <f t="shared" si="3"/>
        <v>88.19572046707368</v>
      </c>
    </row>
    <row r="23" spans="1:21" s="2" customFormat="1" ht="24.75" customHeight="1" hidden="1">
      <c r="A23" s="79" t="s">
        <v>177</v>
      </c>
      <c r="B23" s="74"/>
      <c r="C23" s="74"/>
      <c r="D23" s="74"/>
      <c r="E23" s="74">
        <f>SUM(B23:D23)</f>
        <v>0</v>
      </c>
      <c r="F23" s="120"/>
      <c r="G23" s="120"/>
      <c r="H23" s="244"/>
      <c r="I23" s="120">
        <f t="shared" si="5"/>
        <v>0</v>
      </c>
      <c r="J23" s="120"/>
      <c r="K23" s="120"/>
      <c r="L23" s="120"/>
      <c r="M23" s="120">
        <f t="shared" si="6"/>
        <v>0</v>
      </c>
      <c r="N23" s="244"/>
      <c r="O23" s="74"/>
      <c r="P23" s="120"/>
      <c r="Q23" s="75">
        <f t="shared" si="7"/>
        <v>0</v>
      </c>
      <c r="R23" s="77">
        <v>0</v>
      </c>
      <c r="S23" s="73" t="e">
        <f t="shared" si="2"/>
        <v>#DIV/0!</v>
      </c>
      <c r="T23" s="77">
        <v>0</v>
      </c>
      <c r="U23" s="77" t="e">
        <f t="shared" si="3"/>
        <v>#DIV/0!</v>
      </c>
    </row>
    <row r="24" spans="1:21" s="2" customFormat="1" ht="12.75">
      <c r="A24" s="74" t="s">
        <v>178</v>
      </c>
      <c r="B24" s="74"/>
      <c r="C24" s="74"/>
      <c r="D24" s="74"/>
      <c r="E24" s="74">
        <f>SUM(B24:D24)</f>
        <v>0</v>
      </c>
      <c r="F24" s="120">
        <v>298767</v>
      </c>
      <c r="G24" s="120"/>
      <c r="H24" s="244"/>
      <c r="I24" s="120">
        <f t="shared" si="5"/>
        <v>298767</v>
      </c>
      <c r="J24" s="120">
        <v>298767</v>
      </c>
      <c r="K24" s="120"/>
      <c r="L24" s="120"/>
      <c r="M24" s="120">
        <f t="shared" si="6"/>
        <v>298767</v>
      </c>
      <c r="N24" s="244"/>
      <c r="O24" s="74"/>
      <c r="P24" s="120"/>
      <c r="Q24" s="75">
        <f t="shared" si="7"/>
        <v>0</v>
      </c>
      <c r="R24" s="77">
        <v>0</v>
      </c>
      <c r="S24" s="73"/>
      <c r="T24" s="77">
        <v>0</v>
      </c>
      <c r="U24" s="77"/>
    </row>
    <row r="25" spans="1:21" s="23" customFormat="1" ht="12.75">
      <c r="A25" s="27" t="s">
        <v>179</v>
      </c>
      <c r="B25" s="27">
        <f>B26+B28+B34+B33</f>
        <v>0</v>
      </c>
      <c r="C25" s="27">
        <f>C26+C28+C34+C33</f>
        <v>0</v>
      </c>
      <c r="D25" s="27">
        <f>D26+D28+D34+D33</f>
        <v>0</v>
      </c>
      <c r="E25" s="27">
        <f>E26+E28+E34+E33</f>
        <v>0</v>
      </c>
      <c r="F25" s="119">
        <f>F26+F28+F34+F33+F31+F30</f>
        <v>87104</v>
      </c>
      <c r="G25" s="119">
        <f>G26+G28+G34+G33+G31+G30</f>
        <v>0</v>
      </c>
      <c r="H25" s="243">
        <f>H26+H28+H34+H33+H31+H30</f>
        <v>0</v>
      </c>
      <c r="I25" s="119">
        <f>I26+I28+I34+I33+I31</f>
        <v>87104</v>
      </c>
      <c r="J25" s="119">
        <f>J26+J28+J34+J33+J31+J30</f>
        <v>54039</v>
      </c>
      <c r="K25" s="119">
        <f>K26+K28+K34+K33+K31+K30</f>
        <v>0</v>
      </c>
      <c r="L25" s="119">
        <f>L26+L28+L34+L33+L31+L30</f>
        <v>0</v>
      </c>
      <c r="M25" s="119">
        <f>M26+M28+M34+M33+M31+M30</f>
        <v>54039</v>
      </c>
      <c r="N25" s="243">
        <f>N26+N28+N30+N31+N33+N34</f>
        <v>21237</v>
      </c>
      <c r="O25" s="27">
        <f>O26+O28+O34+O33</f>
        <v>0</v>
      </c>
      <c r="P25" s="119">
        <f>P26+P28+P34+P33</f>
        <v>0</v>
      </c>
      <c r="Q25" s="71">
        <f>Q26+Q28+Q34+Q33+Q30+Q31</f>
        <v>21237</v>
      </c>
      <c r="R25" s="73" t="e">
        <f>Q25/E25*100</f>
        <v>#DIV/0!</v>
      </c>
      <c r="S25" s="73">
        <f t="shared" si="2"/>
        <v>24.3811994856723</v>
      </c>
      <c r="T25" s="73">
        <f>Q25/M25*100</f>
        <v>39.29939488147449</v>
      </c>
      <c r="U25" s="73">
        <f t="shared" si="3"/>
        <v>62.03963078618663</v>
      </c>
    </row>
    <row r="26" spans="1:21" s="2" customFormat="1" ht="12.75">
      <c r="A26" s="74" t="s">
        <v>180</v>
      </c>
      <c r="B26" s="74"/>
      <c r="C26" s="74"/>
      <c r="D26" s="74"/>
      <c r="E26" s="74">
        <f>SUM(B26:D26)</f>
        <v>0</v>
      </c>
      <c r="F26" s="120">
        <v>3195</v>
      </c>
      <c r="G26" s="120"/>
      <c r="H26" s="244"/>
      <c r="I26" s="120">
        <f t="shared" si="5"/>
        <v>3195</v>
      </c>
      <c r="J26" s="120">
        <v>1300</v>
      </c>
      <c r="K26" s="120"/>
      <c r="L26" s="120"/>
      <c r="M26" s="120">
        <f t="shared" si="6"/>
        <v>1300</v>
      </c>
      <c r="N26" s="244">
        <v>1895</v>
      </c>
      <c r="O26" s="74"/>
      <c r="P26" s="120"/>
      <c r="Q26" s="75">
        <f t="shared" si="7"/>
        <v>1895</v>
      </c>
      <c r="R26" s="77">
        <v>0</v>
      </c>
      <c r="S26" s="77">
        <f t="shared" si="2"/>
        <v>59.31142410015649</v>
      </c>
      <c r="T26" s="77">
        <v>0</v>
      </c>
      <c r="U26" s="77">
        <f t="shared" si="3"/>
        <v>40.68857589984351</v>
      </c>
    </row>
    <row r="27" spans="1:21" s="2" customFormat="1" ht="12.75" hidden="1">
      <c r="A27" s="27"/>
      <c r="B27" s="74"/>
      <c r="C27" s="74"/>
      <c r="D27" s="74"/>
      <c r="E27" s="74"/>
      <c r="F27" s="120"/>
      <c r="G27" s="120"/>
      <c r="H27" s="244"/>
      <c r="I27" s="120"/>
      <c r="J27" s="120"/>
      <c r="K27" s="120"/>
      <c r="L27" s="120"/>
      <c r="M27" s="120"/>
      <c r="N27" s="244"/>
      <c r="O27" s="74"/>
      <c r="P27" s="120"/>
      <c r="Q27" s="75"/>
      <c r="R27" s="77"/>
      <c r="S27" s="77"/>
      <c r="T27" s="77"/>
      <c r="U27" s="77"/>
    </row>
    <row r="28" spans="1:21" s="2" customFormat="1" ht="12.75">
      <c r="A28" s="74" t="s">
        <v>181</v>
      </c>
      <c r="B28" s="74"/>
      <c r="C28" s="74"/>
      <c r="D28" s="74"/>
      <c r="E28" s="74">
        <f>SUM(B28:D28)</f>
        <v>0</v>
      </c>
      <c r="F28" s="120">
        <v>3997</v>
      </c>
      <c r="G28" s="120"/>
      <c r="H28" s="244"/>
      <c r="I28" s="120">
        <f t="shared" si="5"/>
        <v>3997</v>
      </c>
      <c r="J28" s="120"/>
      <c r="K28" s="120"/>
      <c r="L28" s="120"/>
      <c r="M28" s="120">
        <f t="shared" si="6"/>
        <v>0</v>
      </c>
      <c r="N28" s="244">
        <v>10013</v>
      </c>
      <c r="O28" s="74"/>
      <c r="P28" s="120"/>
      <c r="Q28" s="75">
        <f t="shared" si="7"/>
        <v>10013</v>
      </c>
      <c r="R28" s="77">
        <v>0</v>
      </c>
      <c r="S28" s="77">
        <v>0</v>
      </c>
      <c r="T28" s="77">
        <v>0</v>
      </c>
      <c r="U28" s="77">
        <v>0</v>
      </c>
    </row>
    <row r="29" spans="1:21" s="2" customFormat="1" ht="12.75" hidden="1">
      <c r="A29" s="27"/>
      <c r="B29" s="74"/>
      <c r="C29" s="74"/>
      <c r="D29" s="74"/>
      <c r="E29" s="74"/>
      <c r="F29" s="120"/>
      <c r="G29" s="120"/>
      <c r="H29" s="244"/>
      <c r="I29" s="120"/>
      <c r="J29" s="120"/>
      <c r="K29" s="120"/>
      <c r="L29" s="120"/>
      <c r="M29" s="120"/>
      <c r="N29" s="244"/>
      <c r="O29" s="74"/>
      <c r="P29" s="120"/>
      <c r="Q29" s="75"/>
      <c r="R29" s="77"/>
      <c r="S29" s="77"/>
      <c r="T29" s="77"/>
      <c r="U29" s="77"/>
    </row>
    <row r="30" spans="1:21" s="2" customFormat="1" ht="12.75">
      <c r="A30" s="74" t="s">
        <v>182</v>
      </c>
      <c r="B30" s="74"/>
      <c r="C30" s="74"/>
      <c r="D30" s="74"/>
      <c r="E30" s="74"/>
      <c r="F30" s="120"/>
      <c r="G30" s="120"/>
      <c r="H30" s="244"/>
      <c r="I30" s="120">
        <f t="shared" si="5"/>
        <v>0</v>
      </c>
      <c r="J30" s="120"/>
      <c r="K30" s="120"/>
      <c r="L30" s="120"/>
      <c r="M30" s="120">
        <f t="shared" si="6"/>
        <v>0</v>
      </c>
      <c r="N30" s="244"/>
      <c r="O30" s="74"/>
      <c r="P30" s="120"/>
      <c r="Q30" s="75">
        <f t="shared" si="7"/>
        <v>0</v>
      </c>
      <c r="R30" s="77"/>
      <c r="S30" s="77">
        <v>0</v>
      </c>
      <c r="T30" s="77">
        <v>0</v>
      </c>
      <c r="U30" s="77">
        <v>0</v>
      </c>
    </row>
    <row r="31" spans="1:21" s="2" customFormat="1" ht="12.75">
      <c r="A31" s="74" t="s">
        <v>377</v>
      </c>
      <c r="B31" s="74"/>
      <c r="C31" s="74"/>
      <c r="D31" s="74"/>
      <c r="E31" s="74"/>
      <c r="F31" s="120"/>
      <c r="G31" s="120"/>
      <c r="H31" s="244"/>
      <c r="I31" s="120">
        <f t="shared" si="5"/>
        <v>0</v>
      </c>
      <c r="J31" s="120"/>
      <c r="K31" s="120"/>
      <c r="L31" s="120"/>
      <c r="M31" s="120">
        <f t="shared" si="6"/>
        <v>0</v>
      </c>
      <c r="N31" s="244"/>
      <c r="O31" s="74"/>
      <c r="P31" s="120"/>
      <c r="Q31" s="75">
        <f t="shared" si="7"/>
        <v>0</v>
      </c>
      <c r="R31" s="77"/>
      <c r="S31" s="77">
        <v>0</v>
      </c>
      <c r="T31" s="77">
        <v>0</v>
      </c>
      <c r="U31" s="77">
        <v>0</v>
      </c>
    </row>
    <row r="32" spans="1:21" s="2" customFormat="1" ht="12.75" hidden="1">
      <c r="A32" s="27"/>
      <c r="B32" s="74"/>
      <c r="C32" s="74"/>
      <c r="D32" s="74"/>
      <c r="E32" s="74"/>
      <c r="F32" s="120"/>
      <c r="G32" s="120"/>
      <c r="H32" s="244"/>
      <c r="I32" s="120"/>
      <c r="J32" s="120"/>
      <c r="K32" s="120"/>
      <c r="L32" s="120"/>
      <c r="M32" s="120"/>
      <c r="N32" s="244"/>
      <c r="O32" s="74"/>
      <c r="P32" s="120"/>
      <c r="Q32" s="75"/>
      <c r="R32" s="77"/>
      <c r="S32" s="77"/>
      <c r="T32" s="77"/>
      <c r="U32" s="77"/>
    </row>
    <row r="33" spans="1:21" s="2" customFormat="1" ht="12.75">
      <c r="A33" s="74" t="s">
        <v>451</v>
      </c>
      <c r="B33" s="74"/>
      <c r="C33" s="74"/>
      <c r="D33" s="74"/>
      <c r="E33" s="74"/>
      <c r="F33" s="120">
        <v>2218</v>
      </c>
      <c r="G33" s="120"/>
      <c r="H33" s="244"/>
      <c r="I33" s="120">
        <f t="shared" si="5"/>
        <v>2218</v>
      </c>
      <c r="J33" s="120"/>
      <c r="K33" s="120"/>
      <c r="L33" s="120"/>
      <c r="M33" s="120">
        <f t="shared" si="6"/>
        <v>0</v>
      </c>
      <c r="N33" s="244">
        <v>2218</v>
      </c>
      <c r="O33" s="74"/>
      <c r="P33" s="120"/>
      <c r="Q33" s="75">
        <f t="shared" si="7"/>
        <v>2218</v>
      </c>
      <c r="R33" s="77">
        <v>0</v>
      </c>
      <c r="S33" s="77">
        <f t="shared" si="2"/>
        <v>100</v>
      </c>
      <c r="T33" s="77">
        <v>0</v>
      </c>
      <c r="U33" s="77">
        <f t="shared" si="3"/>
        <v>0</v>
      </c>
    </row>
    <row r="34" spans="1:21" s="2" customFormat="1" ht="12.75">
      <c r="A34" s="74" t="s">
        <v>183</v>
      </c>
      <c r="B34" s="74"/>
      <c r="C34" s="74"/>
      <c r="D34" s="74"/>
      <c r="E34" s="74">
        <f>SUM(B34:D34)</f>
        <v>0</v>
      </c>
      <c r="F34" s="120">
        <v>77694</v>
      </c>
      <c r="G34" s="120"/>
      <c r="H34" s="244"/>
      <c r="I34" s="120">
        <f t="shared" si="5"/>
        <v>77694</v>
      </c>
      <c r="J34" s="120">
        <v>52739</v>
      </c>
      <c r="K34" s="120"/>
      <c r="L34" s="120"/>
      <c r="M34" s="120">
        <f t="shared" si="6"/>
        <v>52739</v>
      </c>
      <c r="N34" s="244">
        <v>7111</v>
      </c>
      <c r="O34" s="74"/>
      <c r="P34" s="120"/>
      <c r="Q34" s="75">
        <f t="shared" si="7"/>
        <v>7111</v>
      </c>
      <c r="R34" s="77">
        <v>0</v>
      </c>
      <c r="S34" s="77">
        <f t="shared" si="2"/>
        <v>9.152572914253353</v>
      </c>
      <c r="T34" s="77">
        <v>0</v>
      </c>
      <c r="U34" s="77">
        <f t="shared" si="3"/>
        <v>67.88040260509177</v>
      </c>
    </row>
    <row r="35" spans="1:21" s="2" customFormat="1" ht="12.75" hidden="1">
      <c r="A35" s="80" t="s">
        <v>170</v>
      </c>
      <c r="B35" s="74"/>
      <c r="C35" s="74"/>
      <c r="D35" s="74"/>
      <c r="E35" s="74">
        <f>SUM(B35:D35)</f>
        <v>0</v>
      </c>
      <c r="F35" s="120"/>
      <c r="G35" s="120"/>
      <c r="H35" s="244"/>
      <c r="I35" s="120"/>
      <c r="J35" s="120"/>
      <c r="K35" s="120"/>
      <c r="L35" s="120"/>
      <c r="M35" s="120"/>
      <c r="N35" s="244"/>
      <c r="O35" s="74"/>
      <c r="P35" s="120"/>
      <c r="Q35" s="75"/>
      <c r="R35" s="77" t="e">
        <f>Q35/E35*100</f>
        <v>#DIV/0!</v>
      </c>
      <c r="S35" s="77" t="e">
        <f t="shared" si="2"/>
        <v>#DIV/0!</v>
      </c>
      <c r="T35" s="77" t="e">
        <f>Q35/M35*100</f>
        <v>#DIV/0!</v>
      </c>
      <c r="U35" s="77" t="e">
        <f t="shared" si="3"/>
        <v>#DIV/0!</v>
      </c>
    </row>
    <row r="36" spans="1:21" ht="14.25">
      <c r="A36" s="27" t="s">
        <v>184</v>
      </c>
      <c r="B36" s="27">
        <f>B38+B37</f>
        <v>0</v>
      </c>
      <c r="C36" s="27">
        <f>C39+C37</f>
        <v>0</v>
      </c>
      <c r="D36" s="27">
        <f>D39+D37</f>
        <v>0</v>
      </c>
      <c r="E36" s="27">
        <f>E39+E37</f>
        <v>0</v>
      </c>
      <c r="F36" s="119">
        <f>F39+F37+F38</f>
        <v>20217</v>
      </c>
      <c r="G36" s="119">
        <f>G39+G37</f>
        <v>0</v>
      </c>
      <c r="H36" s="243">
        <f>SUM(H38:H40)</f>
        <v>30070</v>
      </c>
      <c r="I36" s="119">
        <f>I39+I37+I38</f>
        <v>50287</v>
      </c>
      <c r="J36" s="119">
        <f>J39+J37+J38</f>
        <v>17622</v>
      </c>
      <c r="K36" s="119">
        <f>K39+K37</f>
        <v>0</v>
      </c>
      <c r="L36" s="119">
        <f>SUM(L39:L40)</f>
        <v>24568</v>
      </c>
      <c r="M36" s="119">
        <f>M39+M37+M38</f>
        <v>42190</v>
      </c>
      <c r="N36" s="243">
        <f>N37+N38+N39</f>
        <v>20216</v>
      </c>
      <c r="O36" s="27">
        <f>O37+O38+O39</f>
        <v>0</v>
      </c>
      <c r="P36" s="119">
        <f>P37+P38+P39+P40</f>
        <v>25000</v>
      </c>
      <c r="Q36" s="71">
        <f>Q39+Q37+Q38+Q40</f>
        <v>45216</v>
      </c>
      <c r="R36" s="73" t="e">
        <f>Q36/E36*100</f>
        <v>#DIV/0!</v>
      </c>
      <c r="S36" s="73">
        <f t="shared" si="2"/>
        <v>89.91588283254121</v>
      </c>
      <c r="T36" s="73">
        <f>Q36/M36*100</f>
        <v>107.17231571462432</v>
      </c>
      <c r="U36" s="73">
        <f t="shared" si="3"/>
        <v>83.89842305168334</v>
      </c>
    </row>
    <row r="37" spans="1:21" s="2" customFormat="1" ht="12.75" hidden="1">
      <c r="A37" s="74" t="s">
        <v>185</v>
      </c>
      <c r="B37" s="74"/>
      <c r="C37" s="74"/>
      <c r="D37" s="74"/>
      <c r="E37" s="74">
        <f>SUM(B37:D37)</f>
        <v>0</v>
      </c>
      <c r="F37" s="120"/>
      <c r="G37" s="120"/>
      <c r="H37" s="244"/>
      <c r="I37" s="120">
        <f t="shared" si="5"/>
        <v>0</v>
      </c>
      <c r="J37" s="120"/>
      <c r="K37" s="120"/>
      <c r="L37" s="120"/>
      <c r="M37" s="120">
        <f t="shared" si="6"/>
        <v>0</v>
      </c>
      <c r="N37" s="244"/>
      <c r="O37" s="74"/>
      <c r="P37" s="120"/>
      <c r="Q37" s="75">
        <f t="shared" si="7"/>
        <v>0</v>
      </c>
      <c r="R37" s="77" t="e">
        <f>Q37/E37*100</f>
        <v>#DIV/0!</v>
      </c>
      <c r="S37" s="77" t="e">
        <f t="shared" si="2"/>
        <v>#DIV/0!</v>
      </c>
      <c r="T37" s="77" t="e">
        <f>Q37/M37*100</f>
        <v>#DIV/0!</v>
      </c>
      <c r="U37" s="77" t="e">
        <f t="shared" si="3"/>
        <v>#DIV/0!</v>
      </c>
    </row>
    <row r="38" spans="1:21" s="2" customFormat="1" ht="12.75">
      <c r="A38" s="74" t="s">
        <v>186</v>
      </c>
      <c r="B38" s="74"/>
      <c r="C38" s="74"/>
      <c r="D38" s="74"/>
      <c r="E38" s="74">
        <f>SUM(B38:D38)</f>
        <v>0</v>
      </c>
      <c r="F38" s="120">
        <v>20217</v>
      </c>
      <c r="G38" s="120"/>
      <c r="H38" s="244"/>
      <c r="I38" s="120">
        <f t="shared" si="5"/>
        <v>20217</v>
      </c>
      <c r="J38" s="120">
        <v>17622</v>
      </c>
      <c r="K38" s="120"/>
      <c r="L38" s="120"/>
      <c r="M38" s="120">
        <f t="shared" si="6"/>
        <v>17622</v>
      </c>
      <c r="N38" s="244">
        <v>12342</v>
      </c>
      <c r="O38" s="74"/>
      <c r="P38" s="120"/>
      <c r="Q38" s="75">
        <f t="shared" si="7"/>
        <v>12342</v>
      </c>
      <c r="R38" s="77" t="e">
        <f>Q38/E38*100</f>
        <v>#DIV/0!</v>
      </c>
      <c r="S38" s="77">
        <f t="shared" si="2"/>
        <v>61.04763317999703</v>
      </c>
      <c r="T38" s="77">
        <f>Q38/M38*100</f>
        <v>70.0374531835206</v>
      </c>
      <c r="U38" s="77">
        <f t="shared" si="3"/>
        <v>87.16426769550378</v>
      </c>
    </row>
    <row r="39" spans="1:21" ht="14.25">
      <c r="A39" s="74" t="s">
        <v>187</v>
      </c>
      <c r="B39" s="74"/>
      <c r="C39" s="74"/>
      <c r="D39" s="74"/>
      <c r="E39" s="74">
        <f>SUM(B39:D39)</f>
        <v>0</v>
      </c>
      <c r="F39" s="120"/>
      <c r="G39" s="120"/>
      <c r="H39" s="244">
        <v>30070</v>
      </c>
      <c r="I39" s="120">
        <f t="shared" si="5"/>
        <v>30070</v>
      </c>
      <c r="J39" s="120"/>
      <c r="K39" s="120"/>
      <c r="L39" s="120">
        <v>24568</v>
      </c>
      <c r="M39" s="120">
        <f t="shared" si="6"/>
        <v>24568</v>
      </c>
      <c r="N39" s="244">
        <v>7874</v>
      </c>
      <c r="O39" s="74"/>
      <c r="P39" s="120">
        <v>25000</v>
      </c>
      <c r="Q39" s="75">
        <f t="shared" si="7"/>
        <v>32874</v>
      </c>
      <c r="R39" s="77" t="e">
        <f>Q39/E39*100</f>
        <v>#DIV/0!</v>
      </c>
      <c r="S39" s="77">
        <f t="shared" si="2"/>
        <v>109.32490854672432</v>
      </c>
      <c r="T39" s="77">
        <f>Q39/M39*100</f>
        <v>133.8082057961576</v>
      </c>
      <c r="U39" s="77">
        <f t="shared" si="3"/>
        <v>81.70269371466577</v>
      </c>
    </row>
    <row r="40" spans="1:21" ht="14.25" hidden="1">
      <c r="A40" s="74" t="s">
        <v>188</v>
      </c>
      <c r="B40" s="74"/>
      <c r="C40" s="74"/>
      <c r="D40" s="74"/>
      <c r="E40" s="74">
        <f>SUM(B40:D40)</f>
        <v>0</v>
      </c>
      <c r="F40" s="120"/>
      <c r="G40" s="120"/>
      <c r="H40" s="244"/>
      <c r="I40" s="120">
        <f t="shared" si="5"/>
        <v>0</v>
      </c>
      <c r="J40" s="120"/>
      <c r="K40" s="120"/>
      <c r="L40" s="120"/>
      <c r="M40" s="120">
        <f t="shared" si="6"/>
        <v>0</v>
      </c>
      <c r="N40" s="244"/>
      <c r="O40" s="74"/>
      <c r="P40" s="120"/>
      <c r="Q40" s="75">
        <f t="shared" si="7"/>
        <v>0</v>
      </c>
      <c r="R40" s="77"/>
      <c r="S40" s="77">
        <v>0</v>
      </c>
      <c r="T40" s="77">
        <v>0</v>
      </c>
      <c r="U40" s="77">
        <v>0</v>
      </c>
    </row>
    <row r="41" spans="1:21" ht="14.25">
      <c r="A41" s="27" t="s">
        <v>189</v>
      </c>
      <c r="B41" s="27" t="e">
        <f>B42+B43+B44+B46+B47+B48+#REF!+B51+B52+B53</f>
        <v>#REF!</v>
      </c>
      <c r="C41" s="27" t="e">
        <f>C42+C43+C44+C46+C47+C48+#REF!+C51+C52</f>
        <v>#REF!</v>
      </c>
      <c r="D41" s="27" t="e">
        <f>D42+D43+D44+D46+D47+D48+#REF!+D51+D52</f>
        <v>#REF!</v>
      </c>
      <c r="E41" s="27" t="e">
        <f>E42+E43+E44+E46+E47+E48+#REF!+E51+E52+E53</f>
        <v>#REF!</v>
      </c>
      <c r="F41" s="119">
        <f aca="true" t="shared" si="8" ref="F41:Q41">F42+F43+F44+F46+F47+F48+F49+F50+F51+F52+F53</f>
        <v>720029</v>
      </c>
      <c r="G41" s="119">
        <f t="shared" si="8"/>
        <v>0</v>
      </c>
      <c r="H41" s="243">
        <f t="shared" si="8"/>
        <v>39000</v>
      </c>
      <c r="I41" s="119">
        <f t="shared" si="8"/>
        <v>759029</v>
      </c>
      <c r="J41" s="119">
        <f t="shared" si="8"/>
        <v>712260</v>
      </c>
      <c r="K41" s="119">
        <f t="shared" si="8"/>
        <v>0</v>
      </c>
      <c r="L41" s="119">
        <f t="shared" si="8"/>
        <v>30897</v>
      </c>
      <c r="M41" s="119">
        <f t="shared" si="8"/>
        <v>743157</v>
      </c>
      <c r="N41" s="243">
        <f t="shared" si="8"/>
        <v>717639</v>
      </c>
      <c r="O41" s="27">
        <f t="shared" si="8"/>
        <v>0</v>
      </c>
      <c r="P41" s="119">
        <f t="shared" si="8"/>
        <v>28000</v>
      </c>
      <c r="Q41" s="71">
        <f t="shared" si="8"/>
        <v>745639</v>
      </c>
      <c r="R41" s="73" t="e">
        <f>Q41/E41*100</f>
        <v>#REF!</v>
      </c>
      <c r="S41" s="73">
        <f>Q41/I41*100</f>
        <v>98.2359040300173</v>
      </c>
      <c r="T41" s="73">
        <f>Q41/M41*100</f>
        <v>100.33398057207292</v>
      </c>
      <c r="U41" s="73">
        <f t="shared" si="3"/>
        <v>97.90890730130207</v>
      </c>
    </row>
    <row r="42" spans="1:21" ht="14.25">
      <c r="A42" s="74" t="s">
        <v>190</v>
      </c>
      <c r="B42" s="74"/>
      <c r="C42" s="74"/>
      <c r="D42" s="74"/>
      <c r="E42" s="74">
        <f aca="true" t="shared" si="9" ref="E42:E53">SUM(B42:D42)</f>
        <v>0</v>
      </c>
      <c r="F42" s="120"/>
      <c r="G42" s="120"/>
      <c r="H42" s="244">
        <v>3000</v>
      </c>
      <c r="I42" s="120">
        <f>F42+H42+G42</f>
        <v>3000</v>
      </c>
      <c r="J42" s="120"/>
      <c r="K42" s="120"/>
      <c r="L42" s="120">
        <v>3000</v>
      </c>
      <c r="M42" s="120">
        <f t="shared" si="6"/>
        <v>3000</v>
      </c>
      <c r="N42" s="244"/>
      <c r="O42" s="74"/>
      <c r="P42" s="120">
        <v>3000</v>
      </c>
      <c r="Q42" s="75">
        <f t="shared" si="7"/>
        <v>3000</v>
      </c>
      <c r="R42" s="77" t="e">
        <f>Q42/E42*100</f>
        <v>#DIV/0!</v>
      </c>
      <c r="S42" s="77">
        <f>Q42/I42*100</f>
        <v>100</v>
      </c>
      <c r="T42" s="77">
        <f>Q42/M42*100</f>
        <v>100</v>
      </c>
      <c r="U42" s="77">
        <f t="shared" si="3"/>
        <v>100</v>
      </c>
    </row>
    <row r="43" spans="1:21" ht="14.25">
      <c r="A43" s="74" t="s">
        <v>191</v>
      </c>
      <c r="B43" s="74"/>
      <c r="C43" s="74"/>
      <c r="D43" s="74"/>
      <c r="E43" s="74">
        <f t="shared" si="9"/>
        <v>0</v>
      </c>
      <c r="F43" s="120">
        <v>45376</v>
      </c>
      <c r="G43" s="120"/>
      <c r="H43" s="244"/>
      <c r="I43" s="120">
        <f>F43+H43+G43</f>
        <v>45376</v>
      </c>
      <c r="J43" s="120">
        <v>44123</v>
      </c>
      <c r="K43" s="120"/>
      <c r="L43" s="120"/>
      <c r="M43" s="120">
        <f t="shared" si="6"/>
        <v>44123</v>
      </c>
      <c r="N43" s="244">
        <v>48203</v>
      </c>
      <c r="O43" s="74"/>
      <c r="P43" s="120"/>
      <c r="Q43" s="75">
        <f t="shared" si="7"/>
        <v>48203</v>
      </c>
      <c r="R43" s="77" t="e">
        <f>Q43/E43*100</f>
        <v>#DIV/0!</v>
      </c>
      <c r="S43" s="77">
        <f>Q43/I43*100</f>
        <v>106.23016572637518</v>
      </c>
      <c r="T43" s="77">
        <f>Q43/M43*100</f>
        <v>109.24687804546383</v>
      </c>
      <c r="U43" s="77">
        <f t="shared" si="3"/>
        <v>97.23862834978844</v>
      </c>
    </row>
    <row r="44" spans="1:21" ht="14.25">
      <c r="A44" s="74" t="s">
        <v>192</v>
      </c>
      <c r="B44" s="74"/>
      <c r="C44" s="74"/>
      <c r="D44" s="74"/>
      <c r="E44" s="74">
        <f t="shared" si="9"/>
        <v>0</v>
      </c>
      <c r="F44" s="120">
        <v>33112</v>
      </c>
      <c r="G44" s="120"/>
      <c r="H44" s="244">
        <v>36000</v>
      </c>
      <c r="I44" s="120">
        <f>F44+H44+G44</f>
        <v>69112</v>
      </c>
      <c r="J44" s="120">
        <v>33112</v>
      </c>
      <c r="K44" s="120"/>
      <c r="L44" s="120">
        <v>27897</v>
      </c>
      <c r="M44" s="120">
        <f t="shared" si="6"/>
        <v>61009</v>
      </c>
      <c r="N44" s="244"/>
      <c r="O44" s="74"/>
      <c r="P44" s="120">
        <v>25000</v>
      </c>
      <c r="Q44" s="75">
        <f t="shared" si="7"/>
        <v>25000</v>
      </c>
      <c r="R44" s="77" t="e">
        <f aca="true" t="shared" si="10" ref="R44:R53">Q44/E44*100</f>
        <v>#DIV/0!</v>
      </c>
      <c r="S44" s="77">
        <f aca="true" t="shared" si="11" ref="S44:S53">Q44/I44*100</f>
        <v>36.17316819076282</v>
      </c>
      <c r="T44" s="77">
        <f aca="true" t="shared" si="12" ref="T44:T53">Q44/M44*100</f>
        <v>40.97756068776738</v>
      </c>
      <c r="U44" s="77">
        <f t="shared" si="3"/>
        <v>88.27555272600995</v>
      </c>
    </row>
    <row r="45" spans="1:21" ht="14.25" hidden="1">
      <c r="A45" s="74"/>
      <c r="B45" s="74"/>
      <c r="C45" s="74"/>
      <c r="D45" s="74"/>
      <c r="E45" s="74"/>
      <c r="F45" s="120"/>
      <c r="G45" s="120"/>
      <c r="H45" s="244"/>
      <c r="I45" s="120"/>
      <c r="J45" s="120"/>
      <c r="K45" s="120"/>
      <c r="L45" s="120"/>
      <c r="M45" s="120"/>
      <c r="N45" s="244"/>
      <c r="O45" s="74"/>
      <c r="P45" s="120"/>
      <c r="Q45" s="75"/>
      <c r="R45" s="77"/>
      <c r="S45" s="77"/>
      <c r="T45" s="77"/>
      <c r="U45" s="77"/>
    </row>
    <row r="46" spans="1:21" ht="14.25" hidden="1">
      <c r="A46" s="74" t="s">
        <v>193</v>
      </c>
      <c r="B46" s="74"/>
      <c r="C46" s="74"/>
      <c r="D46" s="74"/>
      <c r="E46" s="74">
        <f t="shared" si="9"/>
        <v>0</v>
      </c>
      <c r="F46" s="120"/>
      <c r="G46" s="120"/>
      <c r="H46" s="244"/>
      <c r="I46" s="120">
        <f>F46+H46+G46</f>
        <v>0</v>
      </c>
      <c r="J46" s="120"/>
      <c r="K46" s="120"/>
      <c r="L46" s="120"/>
      <c r="M46" s="120">
        <f t="shared" si="6"/>
        <v>0</v>
      </c>
      <c r="N46" s="244"/>
      <c r="O46" s="74"/>
      <c r="P46" s="120"/>
      <c r="Q46" s="75">
        <f t="shared" si="7"/>
        <v>0</v>
      </c>
      <c r="R46" s="77" t="e">
        <f t="shared" si="10"/>
        <v>#DIV/0!</v>
      </c>
      <c r="S46" s="77" t="e">
        <f t="shared" si="11"/>
        <v>#DIV/0!</v>
      </c>
      <c r="T46" s="77" t="e">
        <f t="shared" si="12"/>
        <v>#DIV/0!</v>
      </c>
      <c r="U46" s="77" t="e">
        <f t="shared" si="3"/>
        <v>#DIV/0!</v>
      </c>
    </row>
    <row r="47" spans="1:21" ht="14.25">
      <c r="A47" s="74" t="s">
        <v>457</v>
      </c>
      <c r="B47" s="74"/>
      <c r="C47" s="74"/>
      <c r="D47" s="74"/>
      <c r="E47" s="74">
        <f t="shared" si="9"/>
        <v>0</v>
      </c>
      <c r="F47" s="120">
        <v>52403</v>
      </c>
      <c r="G47" s="120"/>
      <c r="H47" s="244"/>
      <c r="I47" s="120">
        <f t="shared" si="5"/>
        <v>52403</v>
      </c>
      <c r="J47" s="120">
        <v>49943</v>
      </c>
      <c r="K47" s="120"/>
      <c r="L47" s="120"/>
      <c r="M47" s="120">
        <f t="shared" si="6"/>
        <v>49943</v>
      </c>
      <c r="N47" s="244">
        <v>49660</v>
      </c>
      <c r="O47" s="74"/>
      <c r="P47" s="120"/>
      <c r="Q47" s="75">
        <f t="shared" si="7"/>
        <v>49660</v>
      </c>
      <c r="R47" s="77" t="e">
        <f t="shared" si="10"/>
        <v>#DIV/0!</v>
      </c>
      <c r="S47" s="77">
        <f t="shared" si="11"/>
        <v>94.76556685685934</v>
      </c>
      <c r="T47" s="77">
        <f t="shared" si="12"/>
        <v>99.43335402358689</v>
      </c>
      <c r="U47" s="77">
        <f t="shared" si="3"/>
        <v>95.30561227410644</v>
      </c>
    </row>
    <row r="48" spans="1:21" ht="14.25">
      <c r="A48" s="74" t="s">
        <v>458</v>
      </c>
      <c r="B48" s="74"/>
      <c r="C48" s="74"/>
      <c r="D48" s="74"/>
      <c r="E48" s="74">
        <f t="shared" si="9"/>
        <v>0</v>
      </c>
      <c r="F48" s="120">
        <v>317176</v>
      </c>
      <c r="G48" s="120"/>
      <c r="H48" s="244"/>
      <c r="I48" s="120">
        <f t="shared" si="5"/>
        <v>317176</v>
      </c>
      <c r="J48" s="120">
        <v>316572</v>
      </c>
      <c r="K48" s="120"/>
      <c r="L48" s="120"/>
      <c r="M48" s="120">
        <f t="shared" si="6"/>
        <v>316572</v>
      </c>
      <c r="N48" s="244">
        <v>339604</v>
      </c>
      <c r="O48" s="74"/>
      <c r="P48" s="120"/>
      <c r="Q48" s="75">
        <f t="shared" si="7"/>
        <v>339604</v>
      </c>
      <c r="R48" s="77" t="e">
        <f t="shared" si="10"/>
        <v>#DIV/0!</v>
      </c>
      <c r="S48" s="77">
        <f t="shared" si="11"/>
        <v>107.07115292455924</v>
      </c>
      <c r="T48" s="77">
        <f t="shared" si="12"/>
        <v>107.2754381309781</v>
      </c>
      <c r="U48" s="77">
        <f t="shared" si="3"/>
        <v>99.80956945039978</v>
      </c>
    </row>
    <row r="49" spans="1:21" ht="14.25">
      <c r="A49" s="74" t="s">
        <v>459</v>
      </c>
      <c r="B49" s="74"/>
      <c r="C49" s="74"/>
      <c r="D49" s="74"/>
      <c r="E49" s="74">
        <f t="shared" si="9"/>
        <v>0</v>
      </c>
      <c r="F49" s="120">
        <v>243645</v>
      </c>
      <c r="G49" s="120"/>
      <c r="H49" s="244"/>
      <c r="I49" s="120">
        <f t="shared" si="5"/>
        <v>243645</v>
      </c>
      <c r="J49" s="120">
        <v>240346</v>
      </c>
      <c r="K49" s="120"/>
      <c r="L49" s="120"/>
      <c r="M49" s="120">
        <f t="shared" si="6"/>
        <v>240346</v>
      </c>
      <c r="N49" s="244">
        <v>280019</v>
      </c>
      <c r="O49" s="74"/>
      <c r="P49" s="120"/>
      <c r="Q49" s="75">
        <f t="shared" si="7"/>
        <v>280019</v>
      </c>
      <c r="R49" s="77" t="e">
        <f t="shared" si="10"/>
        <v>#DIV/0!</v>
      </c>
      <c r="S49" s="77">
        <f t="shared" si="11"/>
        <v>114.92909766258286</v>
      </c>
      <c r="T49" s="77">
        <f t="shared" si="12"/>
        <v>116.5066196233763</v>
      </c>
      <c r="U49" s="77">
        <f t="shared" si="3"/>
        <v>98.64598083276898</v>
      </c>
    </row>
    <row r="50" spans="1:21" ht="14.25">
      <c r="A50" s="74" t="s">
        <v>460</v>
      </c>
      <c r="B50" s="74"/>
      <c r="C50" s="74"/>
      <c r="D50" s="74"/>
      <c r="E50" s="74">
        <f t="shared" si="9"/>
        <v>0</v>
      </c>
      <c r="F50" s="120">
        <v>28317</v>
      </c>
      <c r="G50" s="120"/>
      <c r="H50" s="244"/>
      <c r="I50" s="120">
        <f t="shared" si="5"/>
        <v>28317</v>
      </c>
      <c r="J50" s="120">
        <v>28164</v>
      </c>
      <c r="K50" s="120"/>
      <c r="L50" s="120"/>
      <c r="M50" s="120">
        <f t="shared" si="6"/>
        <v>28164</v>
      </c>
      <c r="N50" s="244">
        <v>153</v>
      </c>
      <c r="O50" s="74"/>
      <c r="P50" s="120"/>
      <c r="Q50" s="75">
        <f t="shared" si="7"/>
        <v>153</v>
      </c>
      <c r="R50" s="77" t="e">
        <f t="shared" si="10"/>
        <v>#DIV/0!</v>
      </c>
      <c r="S50" s="77">
        <f t="shared" si="11"/>
        <v>0.5403114736730585</v>
      </c>
      <c r="T50" s="77">
        <f t="shared" si="12"/>
        <v>0.5432466979122283</v>
      </c>
      <c r="U50" s="77">
        <f t="shared" si="3"/>
        <v>99.45968852632694</v>
      </c>
    </row>
    <row r="51" spans="1:21" ht="14.25" hidden="1">
      <c r="A51" s="74" t="s">
        <v>196</v>
      </c>
      <c r="B51" s="74"/>
      <c r="C51" s="74"/>
      <c r="D51" s="74"/>
      <c r="E51" s="74">
        <f t="shared" si="9"/>
        <v>0</v>
      </c>
      <c r="F51" s="120"/>
      <c r="G51" s="120"/>
      <c r="H51" s="244"/>
      <c r="I51" s="120">
        <f t="shared" si="5"/>
        <v>0</v>
      </c>
      <c r="J51" s="120"/>
      <c r="K51" s="120"/>
      <c r="L51" s="120"/>
      <c r="M51" s="120">
        <f t="shared" si="6"/>
        <v>0</v>
      </c>
      <c r="N51" s="244"/>
      <c r="O51" s="74"/>
      <c r="P51" s="120"/>
      <c r="Q51" s="75">
        <f t="shared" si="7"/>
        <v>0</v>
      </c>
      <c r="R51" s="77" t="e">
        <f t="shared" si="10"/>
        <v>#DIV/0!</v>
      </c>
      <c r="S51" s="77" t="e">
        <f t="shared" si="11"/>
        <v>#DIV/0!</v>
      </c>
      <c r="T51" s="77" t="e">
        <f t="shared" si="12"/>
        <v>#DIV/0!</v>
      </c>
      <c r="U51" s="77" t="e">
        <f t="shared" si="3"/>
        <v>#DIV/0!</v>
      </c>
    </row>
    <row r="52" spans="1:21" ht="14.25" hidden="1">
      <c r="A52" s="74" t="s">
        <v>194</v>
      </c>
      <c r="B52" s="74"/>
      <c r="C52" s="74"/>
      <c r="D52" s="74"/>
      <c r="E52" s="74">
        <f t="shared" si="9"/>
        <v>0</v>
      </c>
      <c r="F52" s="120"/>
      <c r="G52" s="120"/>
      <c r="H52" s="244"/>
      <c r="I52" s="120">
        <f t="shared" si="5"/>
        <v>0</v>
      </c>
      <c r="J52" s="120"/>
      <c r="K52" s="120"/>
      <c r="L52" s="120"/>
      <c r="M52" s="120">
        <f t="shared" si="6"/>
        <v>0</v>
      </c>
      <c r="N52" s="244"/>
      <c r="O52" s="74"/>
      <c r="P52" s="120"/>
      <c r="Q52" s="75">
        <f t="shared" si="7"/>
        <v>0</v>
      </c>
      <c r="R52" s="77" t="e">
        <f t="shared" si="10"/>
        <v>#DIV/0!</v>
      </c>
      <c r="S52" s="77" t="e">
        <f t="shared" si="11"/>
        <v>#DIV/0!</v>
      </c>
      <c r="T52" s="77" t="e">
        <f t="shared" si="12"/>
        <v>#DIV/0!</v>
      </c>
      <c r="U52" s="77" t="e">
        <f t="shared" si="3"/>
        <v>#DIV/0!</v>
      </c>
    </row>
    <row r="53" spans="1:21" s="2" customFormat="1" ht="12.75" hidden="1">
      <c r="A53" s="74" t="s">
        <v>195</v>
      </c>
      <c r="B53" s="74"/>
      <c r="C53" s="74"/>
      <c r="D53" s="74"/>
      <c r="E53" s="74">
        <f t="shared" si="9"/>
        <v>0</v>
      </c>
      <c r="F53" s="120"/>
      <c r="G53" s="120"/>
      <c r="H53" s="244"/>
      <c r="I53" s="120">
        <f t="shared" si="5"/>
        <v>0</v>
      </c>
      <c r="J53" s="120"/>
      <c r="K53" s="120"/>
      <c r="L53" s="120"/>
      <c r="M53" s="120">
        <f t="shared" si="6"/>
        <v>0</v>
      </c>
      <c r="N53" s="244"/>
      <c r="O53" s="74"/>
      <c r="P53" s="120"/>
      <c r="Q53" s="75">
        <f t="shared" si="7"/>
        <v>0</v>
      </c>
      <c r="R53" s="77" t="e">
        <f t="shared" si="10"/>
        <v>#DIV/0!</v>
      </c>
      <c r="S53" s="77" t="e">
        <f t="shared" si="11"/>
        <v>#DIV/0!</v>
      </c>
      <c r="T53" s="77" t="e">
        <f t="shared" si="12"/>
        <v>#DIV/0!</v>
      </c>
      <c r="U53" s="77" t="e">
        <f t="shared" si="3"/>
        <v>#DIV/0!</v>
      </c>
    </row>
    <row r="54" spans="1:21" ht="14.25">
      <c r="A54" s="27" t="s">
        <v>197</v>
      </c>
      <c r="B54" s="27">
        <f>B55+B58+B59+B61+B63+B65</f>
        <v>0</v>
      </c>
      <c r="C54" s="27">
        <f>C55+C58+C59+C61+C63+C65</f>
        <v>0</v>
      </c>
      <c r="D54" s="27">
        <f>D55+D58+D59+D61+D63+D65+D57</f>
        <v>0</v>
      </c>
      <c r="E54" s="27">
        <f aca="true" t="shared" si="13" ref="E54:Q54">E55+E57+E58+E59+E61+E63+E65</f>
        <v>0</v>
      </c>
      <c r="F54" s="119">
        <f t="shared" si="13"/>
        <v>0</v>
      </c>
      <c r="G54" s="119">
        <f t="shared" si="13"/>
        <v>0</v>
      </c>
      <c r="H54" s="243">
        <f t="shared" si="13"/>
        <v>1890646</v>
      </c>
      <c r="I54" s="119">
        <f t="shared" si="13"/>
        <v>1890646</v>
      </c>
      <c r="J54" s="119">
        <f t="shared" si="13"/>
        <v>0</v>
      </c>
      <c r="K54" s="119">
        <f t="shared" si="13"/>
        <v>0</v>
      </c>
      <c r="L54" s="119">
        <f t="shared" si="13"/>
        <v>1623285</v>
      </c>
      <c r="M54" s="119">
        <f t="shared" si="13"/>
        <v>1623285</v>
      </c>
      <c r="N54" s="243">
        <f t="shared" si="13"/>
        <v>0</v>
      </c>
      <c r="O54" s="27">
        <f t="shared" si="13"/>
        <v>0</v>
      </c>
      <c r="P54" s="119">
        <f t="shared" si="13"/>
        <v>1380501</v>
      </c>
      <c r="Q54" s="71">
        <f t="shared" si="13"/>
        <v>1380501</v>
      </c>
      <c r="R54" s="73" t="e">
        <f>Q54/E54*100</f>
        <v>#DIV/0!</v>
      </c>
      <c r="S54" s="73">
        <f>Q54/I54*100</f>
        <v>73.01742367423621</v>
      </c>
      <c r="T54" s="73">
        <f>Q54/M54*100</f>
        <v>85.04366146425303</v>
      </c>
      <c r="U54" s="73">
        <f t="shared" si="3"/>
        <v>85.85874880860828</v>
      </c>
    </row>
    <row r="55" spans="1:21" ht="14.25">
      <c r="A55" s="74" t="s">
        <v>198</v>
      </c>
      <c r="B55" s="74"/>
      <c r="C55" s="74"/>
      <c r="D55" s="74"/>
      <c r="E55" s="74">
        <f aca="true" t="shared" si="14" ref="E55:E63">SUM(B55:D55)</f>
        <v>0</v>
      </c>
      <c r="F55" s="120"/>
      <c r="G55" s="120"/>
      <c r="H55" s="244">
        <v>125204</v>
      </c>
      <c r="I55" s="120">
        <f t="shared" si="5"/>
        <v>125204</v>
      </c>
      <c r="J55" s="120"/>
      <c r="K55" s="120"/>
      <c r="L55" s="120">
        <v>125204</v>
      </c>
      <c r="M55" s="120">
        <f t="shared" si="6"/>
        <v>125204</v>
      </c>
      <c r="N55" s="244"/>
      <c r="O55" s="74"/>
      <c r="P55" s="120">
        <v>105000</v>
      </c>
      <c r="Q55" s="75">
        <f t="shared" si="7"/>
        <v>105000</v>
      </c>
      <c r="R55" s="77" t="e">
        <f>Q55/E55*100</f>
        <v>#DIV/0!</v>
      </c>
      <c r="S55" s="77">
        <f>Q55/I55*100</f>
        <v>83.86313536308744</v>
      </c>
      <c r="T55" s="77">
        <f>Q55/M55*100</f>
        <v>83.86313536308744</v>
      </c>
      <c r="U55" s="77">
        <f t="shared" si="3"/>
        <v>100</v>
      </c>
    </row>
    <row r="56" spans="1:21" ht="14.25" hidden="1">
      <c r="A56" s="74"/>
      <c r="B56" s="74"/>
      <c r="C56" s="74"/>
      <c r="D56" s="74"/>
      <c r="E56" s="74"/>
      <c r="F56" s="120"/>
      <c r="G56" s="120"/>
      <c r="H56" s="244"/>
      <c r="I56" s="120"/>
      <c r="J56" s="120"/>
      <c r="K56" s="120"/>
      <c r="L56" s="120"/>
      <c r="M56" s="120"/>
      <c r="N56" s="244"/>
      <c r="O56" s="74"/>
      <c r="P56" s="120"/>
      <c r="Q56" s="75"/>
      <c r="R56" s="77"/>
      <c r="S56" s="77"/>
      <c r="T56" s="77"/>
      <c r="U56" s="77"/>
    </row>
    <row r="57" spans="1:21" ht="27.75" customHeight="1">
      <c r="A57" s="24" t="s">
        <v>199</v>
      </c>
      <c r="B57" s="74"/>
      <c r="C57" s="74"/>
      <c r="D57" s="74"/>
      <c r="E57" s="74">
        <f>SUM(B57:D57)</f>
        <v>0</v>
      </c>
      <c r="F57" s="120"/>
      <c r="G57" s="120"/>
      <c r="H57" s="244">
        <v>28087</v>
      </c>
      <c r="I57" s="120">
        <f t="shared" si="5"/>
        <v>28087</v>
      </c>
      <c r="J57" s="120"/>
      <c r="K57" s="120"/>
      <c r="L57" s="120">
        <v>28087</v>
      </c>
      <c r="M57" s="120">
        <f t="shared" si="6"/>
        <v>28087</v>
      </c>
      <c r="N57" s="244"/>
      <c r="O57" s="74"/>
      <c r="P57" s="120">
        <v>10000</v>
      </c>
      <c r="Q57" s="75">
        <f t="shared" si="7"/>
        <v>10000</v>
      </c>
      <c r="R57" s="77" t="e">
        <f aca="true" t="shared" si="15" ref="R57:R65">Q57/E57*100</f>
        <v>#DIV/0!</v>
      </c>
      <c r="S57" s="77">
        <f aca="true" t="shared" si="16" ref="S57:S65">Q57/I57*100</f>
        <v>35.60366005625378</v>
      </c>
      <c r="T57" s="77">
        <f aca="true" t="shared" si="17" ref="T57:T65">Q57/M57*100</f>
        <v>35.60366005625378</v>
      </c>
      <c r="U57" s="77">
        <f t="shared" si="3"/>
        <v>100</v>
      </c>
    </row>
    <row r="58" spans="1:21" ht="14.25">
      <c r="A58" s="74" t="s">
        <v>200</v>
      </c>
      <c r="B58" s="74"/>
      <c r="C58" s="74"/>
      <c r="D58" s="74"/>
      <c r="E58" s="74">
        <f t="shared" si="14"/>
        <v>0</v>
      </c>
      <c r="F58" s="120"/>
      <c r="G58" s="120"/>
      <c r="H58" s="244">
        <v>1033324</v>
      </c>
      <c r="I58" s="120">
        <f t="shared" si="5"/>
        <v>1033324</v>
      </c>
      <c r="J58" s="120"/>
      <c r="K58" s="120"/>
      <c r="L58" s="120">
        <v>951310</v>
      </c>
      <c r="M58" s="120">
        <f t="shared" si="6"/>
        <v>951310</v>
      </c>
      <c r="N58" s="244"/>
      <c r="O58" s="74"/>
      <c r="P58" s="120">
        <v>945871</v>
      </c>
      <c r="Q58" s="75">
        <f t="shared" si="7"/>
        <v>945871</v>
      </c>
      <c r="R58" s="77" t="e">
        <f t="shared" si="15"/>
        <v>#DIV/0!</v>
      </c>
      <c r="S58" s="77">
        <f t="shared" si="16"/>
        <v>91.53673000917428</v>
      </c>
      <c r="T58" s="77">
        <f t="shared" si="17"/>
        <v>99.42826208070976</v>
      </c>
      <c r="U58" s="77">
        <f t="shared" si="3"/>
        <v>92.06308960209964</v>
      </c>
    </row>
    <row r="59" spans="1:21" ht="14.25" hidden="1">
      <c r="A59" s="74" t="s">
        <v>201</v>
      </c>
      <c r="B59" s="74"/>
      <c r="C59" s="74"/>
      <c r="D59" s="74"/>
      <c r="E59" s="74">
        <f t="shared" si="14"/>
        <v>0</v>
      </c>
      <c r="F59" s="120"/>
      <c r="G59" s="120"/>
      <c r="H59" s="244"/>
      <c r="I59" s="120">
        <f t="shared" si="5"/>
        <v>0</v>
      </c>
      <c r="J59" s="120"/>
      <c r="K59" s="120"/>
      <c r="L59" s="120"/>
      <c r="M59" s="120">
        <f t="shared" si="6"/>
        <v>0</v>
      </c>
      <c r="N59" s="244"/>
      <c r="O59" s="74"/>
      <c r="P59" s="120"/>
      <c r="Q59" s="75">
        <f t="shared" si="7"/>
        <v>0</v>
      </c>
      <c r="R59" s="77" t="e">
        <f t="shared" si="15"/>
        <v>#DIV/0!</v>
      </c>
      <c r="S59" s="77" t="e">
        <f t="shared" si="16"/>
        <v>#DIV/0!</v>
      </c>
      <c r="T59" s="77" t="e">
        <f t="shared" si="17"/>
        <v>#DIV/0!</v>
      </c>
      <c r="U59" s="77" t="e">
        <f t="shared" si="3"/>
        <v>#DIV/0!</v>
      </c>
    </row>
    <row r="60" spans="1:21" ht="14.25" hidden="1">
      <c r="A60" s="74"/>
      <c r="B60" s="74"/>
      <c r="C60" s="74"/>
      <c r="D60" s="74"/>
      <c r="E60" s="74"/>
      <c r="F60" s="120"/>
      <c r="G60" s="120"/>
      <c r="H60" s="244"/>
      <c r="I60" s="120"/>
      <c r="J60" s="120"/>
      <c r="K60" s="120"/>
      <c r="L60" s="120"/>
      <c r="M60" s="120"/>
      <c r="N60" s="244"/>
      <c r="O60" s="74"/>
      <c r="P60" s="120"/>
      <c r="Q60" s="75"/>
      <c r="R60" s="77"/>
      <c r="S60" s="77"/>
      <c r="T60" s="77"/>
      <c r="U60" s="77"/>
    </row>
    <row r="61" spans="1:21" ht="14.25">
      <c r="A61" s="74" t="s">
        <v>202</v>
      </c>
      <c r="B61" s="74"/>
      <c r="C61" s="74"/>
      <c r="D61" s="74"/>
      <c r="E61" s="74">
        <f t="shared" si="14"/>
        <v>0</v>
      </c>
      <c r="F61" s="120"/>
      <c r="G61" s="120"/>
      <c r="H61" s="244">
        <v>700640</v>
      </c>
      <c r="I61" s="120">
        <f t="shared" si="5"/>
        <v>700640</v>
      </c>
      <c r="J61" s="120"/>
      <c r="K61" s="120"/>
      <c r="L61" s="120">
        <v>515293</v>
      </c>
      <c r="M61" s="120">
        <f t="shared" si="6"/>
        <v>515293</v>
      </c>
      <c r="N61" s="244"/>
      <c r="O61" s="74"/>
      <c r="P61" s="120">
        <v>317630</v>
      </c>
      <c r="Q61" s="75">
        <f t="shared" si="7"/>
        <v>317630</v>
      </c>
      <c r="R61" s="77" t="e">
        <f t="shared" si="15"/>
        <v>#DIV/0!</v>
      </c>
      <c r="S61" s="77">
        <f t="shared" si="16"/>
        <v>45.33426581411281</v>
      </c>
      <c r="T61" s="77">
        <f t="shared" si="17"/>
        <v>61.64065880964811</v>
      </c>
      <c r="U61" s="77">
        <f t="shared" si="3"/>
        <v>73.54604361726422</v>
      </c>
    </row>
    <row r="62" spans="1:21" ht="14.25" hidden="1">
      <c r="A62" s="80" t="s">
        <v>170</v>
      </c>
      <c r="B62" s="74"/>
      <c r="C62" s="74"/>
      <c r="D62" s="74"/>
      <c r="E62" s="74">
        <f t="shared" si="14"/>
        <v>0</v>
      </c>
      <c r="F62" s="120"/>
      <c r="G62" s="120"/>
      <c r="H62" s="244"/>
      <c r="I62" s="120">
        <f t="shared" si="5"/>
        <v>0</v>
      </c>
      <c r="J62" s="120"/>
      <c r="K62" s="120"/>
      <c r="L62" s="120"/>
      <c r="M62" s="120">
        <f t="shared" si="6"/>
        <v>0</v>
      </c>
      <c r="N62" s="244"/>
      <c r="O62" s="74"/>
      <c r="P62" s="120"/>
      <c r="Q62" s="75">
        <f t="shared" si="7"/>
        <v>0</v>
      </c>
      <c r="R62" s="77" t="e">
        <f t="shared" si="15"/>
        <v>#DIV/0!</v>
      </c>
      <c r="S62" s="77" t="e">
        <f t="shared" si="16"/>
        <v>#DIV/0!</v>
      </c>
      <c r="T62" s="77" t="e">
        <f t="shared" si="17"/>
        <v>#DIV/0!</v>
      </c>
      <c r="U62" s="77" t="e">
        <f t="shared" si="3"/>
        <v>#DIV/0!</v>
      </c>
    </row>
    <row r="63" spans="1:21" ht="14.25" hidden="1">
      <c r="A63" s="74" t="s">
        <v>203</v>
      </c>
      <c r="B63" s="74"/>
      <c r="C63" s="74"/>
      <c r="D63" s="74"/>
      <c r="E63" s="74">
        <f t="shared" si="14"/>
        <v>0</v>
      </c>
      <c r="F63" s="120"/>
      <c r="G63" s="120"/>
      <c r="H63" s="244"/>
      <c r="I63" s="120">
        <f t="shared" si="5"/>
        <v>0</v>
      </c>
      <c r="J63" s="120"/>
      <c r="K63" s="120"/>
      <c r="L63" s="120"/>
      <c r="M63" s="120">
        <f t="shared" si="6"/>
        <v>0</v>
      </c>
      <c r="N63" s="244"/>
      <c r="O63" s="74"/>
      <c r="P63" s="120"/>
      <c r="Q63" s="75">
        <f t="shared" si="7"/>
        <v>0</v>
      </c>
      <c r="R63" s="77" t="e">
        <f t="shared" si="15"/>
        <v>#DIV/0!</v>
      </c>
      <c r="S63" s="77" t="e">
        <f t="shared" si="16"/>
        <v>#DIV/0!</v>
      </c>
      <c r="T63" s="77" t="e">
        <f t="shared" si="17"/>
        <v>#DIV/0!</v>
      </c>
      <c r="U63" s="77" t="e">
        <f t="shared" si="3"/>
        <v>#DIV/0!</v>
      </c>
    </row>
    <row r="64" spans="1:21" ht="14.25" hidden="1">
      <c r="A64" s="74"/>
      <c r="B64" s="74"/>
      <c r="C64" s="74"/>
      <c r="D64" s="74"/>
      <c r="E64" s="74"/>
      <c r="F64" s="120"/>
      <c r="G64" s="120"/>
      <c r="H64" s="244"/>
      <c r="I64" s="120">
        <f t="shared" si="5"/>
        <v>0</v>
      </c>
      <c r="J64" s="120"/>
      <c r="K64" s="120"/>
      <c r="L64" s="120"/>
      <c r="M64" s="120">
        <f t="shared" si="6"/>
        <v>0</v>
      </c>
      <c r="N64" s="244"/>
      <c r="O64" s="74"/>
      <c r="P64" s="120"/>
      <c r="Q64" s="75">
        <f t="shared" si="7"/>
        <v>0</v>
      </c>
      <c r="R64" s="77" t="e">
        <f t="shared" si="15"/>
        <v>#DIV/0!</v>
      </c>
      <c r="S64" s="77" t="e">
        <f t="shared" si="16"/>
        <v>#DIV/0!</v>
      </c>
      <c r="T64" s="77" t="e">
        <f t="shared" si="17"/>
        <v>#DIV/0!</v>
      </c>
      <c r="U64" s="77" t="e">
        <f t="shared" si="3"/>
        <v>#DIV/0!</v>
      </c>
    </row>
    <row r="65" spans="1:21" ht="14.25">
      <c r="A65" s="74" t="s">
        <v>204</v>
      </c>
      <c r="B65" s="74"/>
      <c r="C65" s="74"/>
      <c r="D65" s="74"/>
      <c r="E65" s="74">
        <f>SUM(B65:D65)</f>
        <v>0</v>
      </c>
      <c r="F65" s="120"/>
      <c r="G65" s="120"/>
      <c r="H65" s="244">
        <v>3391</v>
      </c>
      <c r="I65" s="120">
        <f t="shared" si="5"/>
        <v>3391</v>
      </c>
      <c r="J65" s="120"/>
      <c r="K65" s="120"/>
      <c r="L65" s="120">
        <v>3391</v>
      </c>
      <c r="M65" s="120">
        <f t="shared" si="6"/>
        <v>3391</v>
      </c>
      <c r="N65" s="244"/>
      <c r="O65" s="74"/>
      <c r="P65" s="120">
        <v>2000</v>
      </c>
      <c r="Q65" s="75">
        <f t="shared" si="7"/>
        <v>2000</v>
      </c>
      <c r="R65" s="77" t="e">
        <f t="shared" si="15"/>
        <v>#DIV/0!</v>
      </c>
      <c r="S65" s="77">
        <f t="shared" si="16"/>
        <v>58.97965202005309</v>
      </c>
      <c r="T65" s="77">
        <f t="shared" si="17"/>
        <v>58.97965202005309</v>
      </c>
      <c r="U65" s="77">
        <f t="shared" si="3"/>
        <v>100</v>
      </c>
    </row>
    <row r="66" spans="1:21" ht="14.25" hidden="1">
      <c r="A66" s="80" t="s">
        <v>170</v>
      </c>
      <c r="B66" s="74"/>
      <c r="C66" s="74"/>
      <c r="D66" s="74"/>
      <c r="E66" s="74">
        <f>SUM(B66:D66)</f>
        <v>0</v>
      </c>
      <c r="F66" s="120"/>
      <c r="G66" s="120"/>
      <c r="H66" s="244"/>
      <c r="I66" s="120"/>
      <c r="J66" s="120"/>
      <c r="K66" s="120"/>
      <c r="L66" s="120"/>
      <c r="M66" s="120"/>
      <c r="N66" s="244"/>
      <c r="O66" s="74"/>
      <c r="P66" s="120"/>
      <c r="Q66" s="75"/>
      <c r="R66" s="77" t="e">
        <f>Q66/E66*100</f>
        <v>#DIV/0!</v>
      </c>
      <c r="S66" s="77" t="e">
        <f>Q66/I66*100</f>
        <v>#DIV/0!</v>
      </c>
      <c r="T66" s="77" t="e">
        <f>Q66/M66*100</f>
        <v>#DIV/0!</v>
      </c>
      <c r="U66" s="77" t="e">
        <f t="shared" si="3"/>
        <v>#DIV/0!</v>
      </c>
    </row>
    <row r="67" spans="1:21" ht="12.75" customHeight="1" hidden="1">
      <c r="A67" s="80" t="s">
        <v>170</v>
      </c>
      <c r="B67" s="74"/>
      <c r="C67" s="74"/>
      <c r="D67" s="74"/>
      <c r="E67" s="74">
        <f>SUM(B67:D67)</f>
        <v>0</v>
      </c>
      <c r="F67" s="120"/>
      <c r="G67" s="120"/>
      <c r="H67" s="244"/>
      <c r="I67" s="120"/>
      <c r="J67" s="120"/>
      <c r="K67" s="120"/>
      <c r="L67" s="120"/>
      <c r="M67" s="120"/>
      <c r="N67" s="244"/>
      <c r="O67" s="74"/>
      <c r="P67" s="120"/>
      <c r="Q67" s="75"/>
      <c r="R67" s="77"/>
      <c r="S67" s="77"/>
      <c r="T67" s="77"/>
      <c r="U67" s="77" t="e">
        <f t="shared" si="3"/>
        <v>#DIV/0!</v>
      </c>
    </row>
    <row r="68" spans="1:21" ht="14.25">
      <c r="A68" s="27" t="s">
        <v>205</v>
      </c>
      <c r="B68" s="27">
        <f>B69+B70+B71+B72+B76+B78+B73</f>
        <v>0</v>
      </c>
      <c r="C68" s="27">
        <f>C69+C70+C71+C72+C76+C78+C73</f>
        <v>0</v>
      </c>
      <c r="D68" s="27">
        <f>D69+D70+D71+D72+D76+D78+D73</f>
        <v>0</v>
      </c>
      <c r="E68" s="27">
        <f>E69+E70+E71+E72+E76+E78+E73</f>
        <v>0</v>
      </c>
      <c r="F68" s="119">
        <f>F69+F70+F71+F72+F76+F78</f>
        <v>225504</v>
      </c>
      <c r="G68" s="119">
        <f>G69+G70+G71+G72+G76+G78+G73</f>
        <v>0</v>
      </c>
      <c r="H68" s="243">
        <f>H69+H70+H71+H72+H76+H78+H75+H74</f>
        <v>301668</v>
      </c>
      <c r="I68" s="119">
        <f>I69+I70+I71+I72+I76+I78+I75+I74</f>
        <v>527172</v>
      </c>
      <c r="J68" s="119">
        <f aca="true" t="shared" si="18" ref="J68:O68">J69+J70+J71+J72+J76+J78+J73</f>
        <v>221453</v>
      </c>
      <c r="K68" s="119">
        <f t="shared" si="18"/>
        <v>0</v>
      </c>
      <c r="L68" s="119">
        <f>L69+L70+L71+L72+L76+L78+L75+L74</f>
        <v>288598</v>
      </c>
      <c r="M68" s="119">
        <f>M69+M70+M71+M72+M76+M78+M73+M74+M75</f>
        <v>510051</v>
      </c>
      <c r="N68" s="243">
        <f t="shared" si="18"/>
        <v>238551</v>
      </c>
      <c r="O68" s="27">
        <f t="shared" si="18"/>
        <v>0</v>
      </c>
      <c r="P68" s="119">
        <f>P69+P70+P71+P72+P76+P78+P73+P74+P75</f>
        <v>204000</v>
      </c>
      <c r="Q68" s="71">
        <f>Q69+Q72+Q76+Q78+Q74+Q75</f>
        <v>442551</v>
      </c>
      <c r="R68" s="73" t="e">
        <f aca="true" t="shared" si="19" ref="R68:R91">Q68/E68*100</f>
        <v>#DIV/0!</v>
      </c>
      <c r="S68" s="73">
        <f aca="true" t="shared" si="20" ref="S68:S91">Q68/I68*100</f>
        <v>83.94812319318932</v>
      </c>
      <c r="T68" s="73">
        <f aca="true" t="shared" si="21" ref="T68:T91">Q68/M68*100</f>
        <v>86.766029279425</v>
      </c>
      <c r="U68" s="73">
        <f t="shared" si="3"/>
        <v>96.75229336914707</v>
      </c>
    </row>
    <row r="69" spans="1:21" ht="14.25">
      <c r="A69" s="74" t="s">
        <v>206</v>
      </c>
      <c r="B69" s="74"/>
      <c r="C69" s="74"/>
      <c r="D69" s="74"/>
      <c r="E69" s="74">
        <f aca="true" t="shared" si="22" ref="E69:E76">SUM(B69:D69)</f>
        <v>0</v>
      </c>
      <c r="F69" s="120">
        <v>5254</v>
      </c>
      <c r="G69" s="120"/>
      <c r="H69" s="244">
        <v>183391</v>
      </c>
      <c r="I69" s="120">
        <f t="shared" si="5"/>
        <v>188645</v>
      </c>
      <c r="J69" s="120">
        <v>2216</v>
      </c>
      <c r="K69" s="120"/>
      <c r="L69" s="120">
        <v>171980</v>
      </c>
      <c r="M69" s="120">
        <f t="shared" si="6"/>
        <v>174196</v>
      </c>
      <c r="N69" s="244">
        <v>3038</v>
      </c>
      <c r="O69" s="74"/>
      <c r="P69" s="120">
        <v>110000</v>
      </c>
      <c r="Q69" s="75">
        <f t="shared" si="7"/>
        <v>113038</v>
      </c>
      <c r="R69" s="77" t="e">
        <f t="shared" si="19"/>
        <v>#DIV/0!</v>
      </c>
      <c r="S69" s="77">
        <f t="shared" si="20"/>
        <v>59.92101566434308</v>
      </c>
      <c r="T69" s="77">
        <f t="shared" si="21"/>
        <v>64.8912719006177</v>
      </c>
      <c r="U69" s="77">
        <f t="shared" si="3"/>
        <v>92.34063982612845</v>
      </c>
    </row>
    <row r="70" spans="1:21" ht="14.25" hidden="1">
      <c r="A70" s="74" t="s">
        <v>207</v>
      </c>
      <c r="B70" s="74"/>
      <c r="C70" s="74"/>
      <c r="D70" s="74"/>
      <c r="E70" s="74">
        <f t="shared" si="22"/>
        <v>0</v>
      </c>
      <c r="F70" s="120"/>
      <c r="G70" s="120"/>
      <c r="H70" s="244"/>
      <c r="I70" s="120">
        <f t="shared" si="5"/>
        <v>0</v>
      </c>
      <c r="J70" s="120"/>
      <c r="K70" s="120"/>
      <c r="L70" s="120"/>
      <c r="M70" s="120">
        <f t="shared" si="6"/>
        <v>0</v>
      </c>
      <c r="N70" s="244"/>
      <c r="O70" s="74"/>
      <c r="P70" s="120"/>
      <c r="Q70" s="75">
        <f t="shared" si="7"/>
        <v>0</v>
      </c>
      <c r="R70" s="77" t="e">
        <f t="shared" si="19"/>
        <v>#DIV/0!</v>
      </c>
      <c r="S70" s="77" t="e">
        <f t="shared" si="20"/>
        <v>#DIV/0!</v>
      </c>
      <c r="T70" s="77" t="e">
        <f t="shared" si="21"/>
        <v>#DIV/0!</v>
      </c>
      <c r="U70" s="77" t="e">
        <f t="shared" si="3"/>
        <v>#DIV/0!</v>
      </c>
    </row>
    <row r="71" spans="1:21" ht="14.25" hidden="1">
      <c r="A71" s="74" t="s">
        <v>208</v>
      </c>
      <c r="B71" s="74"/>
      <c r="C71" s="74"/>
      <c r="D71" s="74"/>
      <c r="E71" s="74">
        <f t="shared" si="22"/>
        <v>0</v>
      </c>
      <c r="F71" s="120"/>
      <c r="G71" s="120"/>
      <c r="H71" s="244"/>
      <c r="I71" s="120">
        <f t="shared" si="5"/>
        <v>0</v>
      </c>
      <c r="J71" s="120"/>
      <c r="K71" s="120"/>
      <c r="L71" s="120"/>
      <c r="M71" s="120">
        <f t="shared" si="6"/>
        <v>0</v>
      </c>
      <c r="N71" s="244"/>
      <c r="O71" s="74"/>
      <c r="P71" s="120"/>
      <c r="Q71" s="75">
        <f t="shared" si="7"/>
        <v>0</v>
      </c>
      <c r="R71" s="77" t="e">
        <f t="shared" si="19"/>
        <v>#DIV/0!</v>
      </c>
      <c r="S71" s="77" t="e">
        <f t="shared" si="20"/>
        <v>#DIV/0!</v>
      </c>
      <c r="T71" s="77" t="e">
        <f t="shared" si="21"/>
        <v>#DIV/0!</v>
      </c>
      <c r="U71" s="77" t="e">
        <f t="shared" si="3"/>
        <v>#DIV/0!</v>
      </c>
    </row>
    <row r="72" spans="1:21" ht="14.25">
      <c r="A72" s="74" t="s">
        <v>209</v>
      </c>
      <c r="B72" s="74"/>
      <c r="C72" s="74"/>
      <c r="D72" s="74"/>
      <c r="E72" s="74">
        <f t="shared" si="22"/>
        <v>0</v>
      </c>
      <c r="F72" s="120">
        <v>211949</v>
      </c>
      <c r="G72" s="120"/>
      <c r="H72" s="244"/>
      <c r="I72" s="120">
        <f t="shared" si="5"/>
        <v>211949</v>
      </c>
      <c r="J72" s="120">
        <v>210937</v>
      </c>
      <c r="K72" s="120"/>
      <c r="L72" s="120"/>
      <c r="M72" s="120">
        <f t="shared" si="6"/>
        <v>210937</v>
      </c>
      <c r="N72" s="244">
        <v>235512</v>
      </c>
      <c r="O72" s="74"/>
      <c r="P72" s="120"/>
      <c r="Q72" s="75">
        <f t="shared" si="7"/>
        <v>235512</v>
      </c>
      <c r="R72" s="77" t="e">
        <f t="shared" si="19"/>
        <v>#DIV/0!</v>
      </c>
      <c r="S72" s="77">
        <f t="shared" si="20"/>
        <v>111.11729708561965</v>
      </c>
      <c r="T72" s="77">
        <f t="shared" si="21"/>
        <v>111.65039798612857</v>
      </c>
      <c r="U72" s="77">
        <f t="shared" si="3"/>
        <v>99.52252664556096</v>
      </c>
    </row>
    <row r="73" spans="1:21" ht="14.25" hidden="1">
      <c r="A73" s="74" t="s">
        <v>210</v>
      </c>
      <c r="B73" s="74"/>
      <c r="C73" s="74"/>
      <c r="D73" s="74"/>
      <c r="E73" s="74">
        <f t="shared" si="22"/>
        <v>0</v>
      </c>
      <c r="F73" s="120"/>
      <c r="G73" s="120"/>
      <c r="H73" s="244"/>
      <c r="I73" s="120">
        <f t="shared" si="5"/>
        <v>0</v>
      </c>
      <c r="J73" s="120"/>
      <c r="K73" s="120"/>
      <c r="L73" s="120"/>
      <c r="M73" s="120">
        <f t="shared" si="6"/>
        <v>0</v>
      </c>
      <c r="N73" s="244"/>
      <c r="O73" s="74"/>
      <c r="P73" s="120"/>
      <c r="Q73" s="75">
        <f t="shared" si="7"/>
        <v>0</v>
      </c>
      <c r="R73" s="77" t="e">
        <f t="shared" si="19"/>
        <v>#DIV/0!</v>
      </c>
      <c r="S73" s="77" t="e">
        <f t="shared" si="20"/>
        <v>#DIV/0!</v>
      </c>
      <c r="T73" s="77" t="e">
        <f t="shared" si="21"/>
        <v>#DIV/0!</v>
      </c>
      <c r="U73" s="77" t="e">
        <f t="shared" si="3"/>
        <v>#DIV/0!</v>
      </c>
    </row>
    <row r="74" spans="1:21" ht="14.25">
      <c r="A74" s="102" t="s">
        <v>316</v>
      </c>
      <c r="B74" s="74"/>
      <c r="C74" s="74"/>
      <c r="D74" s="74"/>
      <c r="E74" s="74"/>
      <c r="F74" s="120"/>
      <c r="G74" s="120"/>
      <c r="H74" s="244">
        <v>6500</v>
      </c>
      <c r="I74" s="120">
        <f t="shared" si="5"/>
        <v>6500</v>
      </c>
      <c r="J74" s="120"/>
      <c r="K74" s="120"/>
      <c r="L74" s="120">
        <v>6134</v>
      </c>
      <c r="M74" s="120">
        <f t="shared" si="6"/>
        <v>6134</v>
      </c>
      <c r="N74" s="244"/>
      <c r="O74" s="74"/>
      <c r="P74" s="120">
        <v>6000</v>
      </c>
      <c r="Q74" s="75">
        <f>N74+O74+P74</f>
        <v>6000</v>
      </c>
      <c r="R74" s="77"/>
      <c r="S74" s="77"/>
      <c r="T74" s="77"/>
      <c r="U74" s="77"/>
    </row>
    <row r="75" spans="1:21" ht="14.25">
      <c r="A75" s="102" t="s">
        <v>319</v>
      </c>
      <c r="B75" s="74"/>
      <c r="C75" s="74"/>
      <c r="D75" s="74"/>
      <c r="E75" s="74"/>
      <c r="F75" s="120"/>
      <c r="G75" s="120"/>
      <c r="H75" s="244">
        <v>20000</v>
      </c>
      <c r="I75" s="120">
        <f t="shared" si="5"/>
        <v>20000</v>
      </c>
      <c r="J75" s="120"/>
      <c r="K75" s="120"/>
      <c r="L75" s="120">
        <v>20000</v>
      </c>
      <c r="M75" s="120">
        <f t="shared" si="6"/>
        <v>20000</v>
      </c>
      <c r="N75" s="244"/>
      <c r="O75" s="74"/>
      <c r="P75" s="120">
        <v>10000</v>
      </c>
      <c r="Q75" s="75">
        <f>N75+O75+P75</f>
        <v>10000</v>
      </c>
      <c r="R75" s="77"/>
      <c r="S75" s="77"/>
      <c r="T75" s="77"/>
      <c r="U75" s="77"/>
    </row>
    <row r="76" spans="1:21" ht="14.25">
      <c r="A76" s="74" t="s">
        <v>317</v>
      </c>
      <c r="B76" s="74"/>
      <c r="C76" s="74"/>
      <c r="D76" s="74"/>
      <c r="E76" s="74">
        <f t="shared" si="22"/>
        <v>0</v>
      </c>
      <c r="F76" s="120"/>
      <c r="G76" s="120"/>
      <c r="H76" s="244">
        <v>46529</v>
      </c>
      <c r="I76" s="120">
        <f t="shared" si="5"/>
        <v>46529</v>
      </c>
      <c r="J76" s="120"/>
      <c r="K76" s="120"/>
      <c r="L76" s="120">
        <v>45531</v>
      </c>
      <c r="M76" s="120">
        <f t="shared" si="6"/>
        <v>45531</v>
      </c>
      <c r="N76" s="244"/>
      <c r="O76" s="74"/>
      <c r="P76" s="120">
        <v>33000</v>
      </c>
      <c r="Q76" s="75">
        <f t="shared" si="7"/>
        <v>33000</v>
      </c>
      <c r="R76" s="77" t="e">
        <f t="shared" si="19"/>
        <v>#DIV/0!</v>
      </c>
      <c r="S76" s="77">
        <f t="shared" si="20"/>
        <v>70.92351006898923</v>
      </c>
      <c r="T76" s="77">
        <f t="shared" si="21"/>
        <v>72.47809184950913</v>
      </c>
      <c r="U76" s="77">
        <f t="shared" si="3"/>
        <v>97.85510111973178</v>
      </c>
    </row>
    <row r="77" spans="1:21" ht="14.25" hidden="1">
      <c r="A77" s="80" t="s">
        <v>170</v>
      </c>
      <c r="B77" s="74"/>
      <c r="C77" s="74"/>
      <c r="D77" s="74"/>
      <c r="E77" s="74"/>
      <c r="F77" s="120"/>
      <c r="G77" s="120"/>
      <c r="H77" s="244"/>
      <c r="I77" s="120"/>
      <c r="J77" s="120"/>
      <c r="K77" s="120"/>
      <c r="L77" s="120"/>
      <c r="M77" s="120"/>
      <c r="N77" s="244"/>
      <c r="O77" s="74"/>
      <c r="P77" s="120"/>
      <c r="Q77" s="75"/>
      <c r="R77" s="77" t="e">
        <f t="shared" si="19"/>
        <v>#DIV/0!</v>
      </c>
      <c r="S77" s="77" t="e">
        <f t="shared" si="20"/>
        <v>#DIV/0!</v>
      </c>
      <c r="T77" s="77" t="e">
        <f t="shared" si="21"/>
        <v>#DIV/0!</v>
      </c>
      <c r="U77" s="77" t="e">
        <f t="shared" si="3"/>
        <v>#DIV/0!</v>
      </c>
    </row>
    <row r="78" spans="1:21" ht="14.25">
      <c r="A78" s="74" t="s">
        <v>318</v>
      </c>
      <c r="B78" s="74"/>
      <c r="C78" s="74"/>
      <c r="D78" s="74"/>
      <c r="E78" s="74">
        <f>SUM(B78:D78)</f>
        <v>0</v>
      </c>
      <c r="F78" s="120">
        <v>8301</v>
      </c>
      <c r="G78" s="120"/>
      <c r="H78" s="244">
        <v>45248</v>
      </c>
      <c r="I78" s="120">
        <f t="shared" si="5"/>
        <v>53549</v>
      </c>
      <c r="J78" s="120">
        <v>8300</v>
      </c>
      <c r="K78" s="120"/>
      <c r="L78" s="120">
        <v>44953</v>
      </c>
      <c r="M78" s="120">
        <f aca="true" t="shared" si="23" ref="M78:M89">J78+L78+K78</f>
        <v>53253</v>
      </c>
      <c r="N78" s="244">
        <v>1</v>
      </c>
      <c r="O78" s="74"/>
      <c r="P78" s="120">
        <v>45000</v>
      </c>
      <c r="Q78" s="75">
        <f aca="true" t="shared" si="24" ref="Q78:Q87">N78+P78+O78</f>
        <v>45001</v>
      </c>
      <c r="R78" s="77" t="e">
        <f t="shared" si="19"/>
        <v>#DIV/0!</v>
      </c>
      <c r="S78" s="77">
        <f t="shared" si="20"/>
        <v>84.03705017834133</v>
      </c>
      <c r="T78" s="77">
        <f t="shared" si="21"/>
        <v>84.50415939008131</v>
      </c>
      <c r="U78" s="77">
        <f t="shared" si="3"/>
        <v>99.44723524248819</v>
      </c>
    </row>
    <row r="79" spans="1:21" ht="14.25" hidden="1">
      <c r="A79" s="80" t="s">
        <v>170</v>
      </c>
      <c r="B79" s="74"/>
      <c r="C79" s="74"/>
      <c r="D79" s="74"/>
      <c r="E79" s="74"/>
      <c r="F79" s="120"/>
      <c r="G79" s="120"/>
      <c r="H79" s="244"/>
      <c r="I79" s="120"/>
      <c r="J79" s="120"/>
      <c r="K79" s="120"/>
      <c r="L79" s="120"/>
      <c r="M79" s="120"/>
      <c r="N79" s="244"/>
      <c r="O79" s="74"/>
      <c r="P79" s="120"/>
      <c r="Q79" s="75"/>
      <c r="R79" s="77" t="e">
        <f t="shared" si="19"/>
        <v>#DIV/0!</v>
      </c>
      <c r="S79" s="77" t="e">
        <f t="shared" si="20"/>
        <v>#DIV/0!</v>
      </c>
      <c r="T79" s="77" t="e">
        <f t="shared" si="21"/>
        <v>#DIV/0!</v>
      </c>
      <c r="U79" s="77" t="e">
        <f t="shared" si="3"/>
        <v>#DIV/0!</v>
      </c>
    </row>
    <row r="80" spans="1:21" ht="14.25">
      <c r="A80" s="27" t="s">
        <v>211</v>
      </c>
      <c r="B80" s="27">
        <f>B81+B82+B83+B85+B87</f>
        <v>0</v>
      </c>
      <c r="C80" s="27">
        <f>C81+C82+C83+C85+C87</f>
        <v>0</v>
      </c>
      <c r="D80" s="27">
        <f>D81+D82+D83+D85+D87</f>
        <v>0</v>
      </c>
      <c r="E80" s="27">
        <f>E81+E82+E83+E85+E87</f>
        <v>0</v>
      </c>
      <c r="F80" s="119">
        <f aca="true" t="shared" si="25" ref="F80:Q80">F81+F82+F83+F85+F86+F87</f>
        <v>0</v>
      </c>
      <c r="G80" s="119">
        <f t="shared" si="25"/>
        <v>0</v>
      </c>
      <c r="H80" s="243">
        <f t="shared" si="25"/>
        <v>261679</v>
      </c>
      <c r="I80" s="119">
        <f t="shared" si="25"/>
        <v>261679</v>
      </c>
      <c r="J80" s="119">
        <f t="shared" si="25"/>
        <v>0</v>
      </c>
      <c r="K80" s="119">
        <f t="shared" si="25"/>
        <v>0</v>
      </c>
      <c r="L80" s="119">
        <f t="shared" si="25"/>
        <v>246398</v>
      </c>
      <c r="M80" s="119">
        <f t="shared" si="25"/>
        <v>246398</v>
      </c>
      <c r="N80" s="243">
        <f t="shared" si="25"/>
        <v>0</v>
      </c>
      <c r="O80" s="27">
        <f t="shared" si="25"/>
        <v>0</v>
      </c>
      <c r="P80" s="119">
        <f t="shared" si="25"/>
        <v>248073</v>
      </c>
      <c r="Q80" s="71">
        <f t="shared" si="25"/>
        <v>248073</v>
      </c>
      <c r="R80" s="73" t="e">
        <f t="shared" si="19"/>
        <v>#DIV/0!</v>
      </c>
      <c r="S80" s="73">
        <f t="shared" si="20"/>
        <v>94.8004998490517</v>
      </c>
      <c r="T80" s="73">
        <f t="shared" si="21"/>
        <v>100.67979447885129</v>
      </c>
      <c r="U80" s="73">
        <f t="shared" si="3"/>
        <v>94.16040263070403</v>
      </c>
    </row>
    <row r="81" spans="1:21" ht="14.25">
      <c r="A81" s="74" t="s">
        <v>212</v>
      </c>
      <c r="B81" s="74"/>
      <c r="C81" s="74"/>
      <c r="D81" s="74"/>
      <c r="E81" s="74">
        <f>SUM(B81:D81)</f>
        <v>0</v>
      </c>
      <c r="F81" s="120"/>
      <c r="G81" s="120"/>
      <c r="H81" s="244">
        <v>5000</v>
      </c>
      <c r="I81" s="120">
        <f t="shared" si="5"/>
        <v>5000</v>
      </c>
      <c r="J81" s="120"/>
      <c r="K81" s="120"/>
      <c r="L81" s="120">
        <v>2547</v>
      </c>
      <c r="M81" s="120">
        <f t="shared" si="23"/>
        <v>2547</v>
      </c>
      <c r="N81" s="244"/>
      <c r="O81" s="74"/>
      <c r="P81" s="120">
        <v>5000</v>
      </c>
      <c r="Q81" s="75">
        <f t="shared" si="24"/>
        <v>5000</v>
      </c>
      <c r="R81" s="77" t="e">
        <f t="shared" si="19"/>
        <v>#DIV/0!</v>
      </c>
      <c r="S81" s="77">
        <f t="shared" si="20"/>
        <v>100</v>
      </c>
      <c r="T81" s="77">
        <f t="shared" si="21"/>
        <v>196.30938358853552</v>
      </c>
      <c r="U81" s="77">
        <f t="shared" si="3"/>
        <v>50.94</v>
      </c>
    </row>
    <row r="82" spans="1:21" ht="14.25">
      <c r="A82" s="74" t="s">
        <v>213</v>
      </c>
      <c r="B82" s="74"/>
      <c r="C82" s="74"/>
      <c r="D82" s="74"/>
      <c r="E82" s="74">
        <f>SUM(B82:D82)</f>
        <v>0</v>
      </c>
      <c r="F82" s="120"/>
      <c r="G82" s="120"/>
      <c r="H82" s="244">
        <v>12944</v>
      </c>
      <c r="I82" s="120">
        <f t="shared" si="5"/>
        <v>12944</v>
      </c>
      <c r="J82" s="120"/>
      <c r="K82" s="120"/>
      <c r="L82" s="120">
        <v>12944</v>
      </c>
      <c r="M82" s="120">
        <f t="shared" si="23"/>
        <v>12944</v>
      </c>
      <c r="N82" s="244"/>
      <c r="O82" s="74"/>
      <c r="P82" s="120">
        <v>9000</v>
      </c>
      <c r="Q82" s="75">
        <f t="shared" si="24"/>
        <v>9000</v>
      </c>
      <c r="R82" s="77">
        <v>0</v>
      </c>
      <c r="S82" s="77">
        <f t="shared" si="20"/>
        <v>69.53028430160693</v>
      </c>
      <c r="T82" s="77">
        <f t="shared" si="21"/>
        <v>69.53028430160693</v>
      </c>
      <c r="U82" s="77">
        <f t="shared" si="3"/>
        <v>100</v>
      </c>
    </row>
    <row r="83" spans="1:21" ht="14.25">
      <c r="A83" s="74" t="s">
        <v>214</v>
      </c>
      <c r="B83" s="74"/>
      <c r="C83" s="74"/>
      <c r="D83" s="74"/>
      <c r="E83" s="74">
        <f>SUM(B83:D83)</f>
        <v>0</v>
      </c>
      <c r="F83" s="120"/>
      <c r="G83" s="120"/>
      <c r="H83" s="244">
        <v>160014</v>
      </c>
      <c r="I83" s="120">
        <f t="shared" si="5"/>
        <v>160014</v>
      </c>
      <c r="J83" s="120"/>
      <c r="K83" s="120"/>
      <c r="L83" s="120">
        <v>150841</v>
      </c>
      <c r="M83" s="120">
        <f t="shared" si="23"/>
        <v>150841</v>
      </c>
      <c r="N83" s="244"/>
      <c r="O83" s="74"/>
      <c r="P83" s="120">
        <v>189073</v>
      </c>
      <c r="Q83" s="75">
        <f t="shared" si="24"/>
        <v>189073</v>
      </c>
      <c r="R83" s="77" t="e">
        <f t="shared" si="19"/>
        <v>#DIV/0!</v>
      </c>
      <c r="S83" s="77">
        <f t="shared" si="20"/>
        <v>118.16028597497719</v>
      </c>
      <c r="T83" s="77">
        <f t="shared" si="21"/>
        <v>125.3458940208564</v>
      </c>
      <c r="U83" s="77">
        <f t="shared" si="3"/>
        <v>94.26737660454711</v>
      </c>
    </row>
    <row r="84" spans="1:21" ht="14.25" hidden="1">
      <c r="A84" s="74"/>
      <c r="B84" s="74"/>
      <c r="C84" s="74"/>
      <c r="D84" s="74"/>
      <c r="E84" s="74"/>
      <c r="F84" s="120"/>
      <c r="G84" s="120"/>
      <c r="H84" s="244"/>
      <c r="I84" s="120"/>
      <c r="J84" s="120"/>
      <c r="K84" s="120"/>
      <c r="L84" s="120"/>
      <c r="M84" s="120"/>
      <c r="N84" s="244"/>
      <c r="O84" s="74"/>
      <c r="P84" s="120"/>
      <c r="Q84" s="75"/>
      <c r="R84" s="77"/>
      <c r="S84" s="77"/>
      <c r="T84" s="77"/>
      <c r="U84" s="77"/>
    </row>
    <row r="85" spans="1:21" ht="14.25">
      <c r="A85" s="74" t="s">
        <v>215</v>
      </c>
      <c r="B85" s="74"/>
      <c r="C85" s="74"/>
      <c r="D85" s="74"/>
      <c r="E85" s="74">
        <f>SUM(B85:D85)</f>
        <v>0</v>
      </c>
      <c r="F85" s="120"/>
      <c r="G85" s="120"/>
      <c r="H85" s="244"/>
      <c r="I85" s="120">
        <f t="shared" si="5"/>
        <v>0</v>
      </c>
      <c r="J85" s="120"/>
      <c r="K85" s="120"/>
      <c r="L85" s="120"/>
      <c r="M85" s="120">
        <f t="shared" si="23"/>
        <v>0</v>
      </c>
      <c r="N85" s="244"/>
      <c r="O85" s="74"/>
      <c r="P85" s="120"/>
      <c r="Q85" s="75">
        <f t="shared" si="24"/>
        <v>0</v>
      </c>
      <c r="R85" s="77" t="e">
        <f t="shared" si="19"/>
        <v>#DIV/0!</v>
      </c>
      <c r="S85" s="77" t="e">
        <f t="shared" si="20"/>
        <v>#DIV/0!</v>
      </c>
      <c r="T85" s="77" t="e">
        <f t="shared" si="21"/>
        <v>#DIV/0!</v>
      </c>
      <c r="U85" s="77" t="e">
        <f t="shared" si="3"/>
        <v>#DIV/0!</v>
      </c>
    </row>
    <row r="86" spans="1:21" ht="14.25">
      <c r="A86" s="74" t="s">
        <v>216</v>
      </c>
      <c r="B86" s="74"/>
      <c r="C86" s="74"/>
      <c r="D86" s="74"/>
      <c r="E86" s="74"/>
      <c r="F86" s="120"/>
      <c r="G86" s="120"/>
      <c r="H86" s="244">
        <v>15203</v>
      </c>
      <c r="I86" s="120">
        <f t="shared" si="5"/>
        <v>15203</v>
      </c>
      <c r="J86" s="120"/>
      <c r="K86" s="120"/>
      <c r="L86" s="120">
        <v>15203</v>
      </c>
      <c r="M86" s="120">
        <f t="shared" si="23"/>
        <v>15203</v>
      </c>
      <c r="N86" s="244"/>
      <c r="O86" s="74"/>
      <c r="P86" s="120">
        <v>15000</v>
      </c>
      <c r="Q86" s="75">
        <f t="shared" si="24"/>
        <v>15000</v>
      </c>
      <c r="R86" s="77"/>
      <c r="S86" s="77">
        <v>0</v>
      </c>
      <c r="T86" s="77">
        <v>0</v>
      </c>
      <c r="U86" s="77">
        <f t="shared" si="3"/>
        <v>100</v>
      </c>
    </row>
    <row r="87" spans="1:21" ht="14.25">
      <c r="A87" s="74" t="s">
        <v>217</v>
      </c>
      <c r="B87" s="74"/>
      <c r="C87" s="74"/>
      <c r="D87" s="74"/>
      <c r="E87" s="74">
        <f>SUM(B87:D87)</f>
        <v>0</v>
      </c>
      <c r="F87" s="120"/>
      <c r="G87" s="120"/>
      <c r="H87" s="244">
        <v>68518</v>
      </c>
      <c r="I87" s="120">
        <f t="shared" si="5"/>
        <v>68518</v>
      </c>
      <c r="J87" s="120"/>
      <c r="K87" s="120"/>
      <c r="L87" s="120">
        <v>64863</v>
      </c>
      <c r="M87" s="120">
        <f t="shared" si="23"/>
        <v>64863</v>
      </c>
      <c r="N87" s="244"/>
      <c r="O87" s="74"/>
      <c r="P87" s="120">
        <v>30000</v>
      </c>
      <c r="Q87" s="75">
        <f t="shared" si="24"/>
        <v>30000</v>
      </c>
      <c r="R87" s="77" t="e">
        <f t="shared" si="19"/>
        <v>#DIV/0!</v>
      </c>
      <c r="S87" s="77">
        <f t="shared" si="20"/>
        <v>43.78411512303336</v>
      </c>
      <c r="T87" s="77">
        <f t="shared" si="21"/>
        <v>46.25132972572962</v>
      </c>
      <c r="U87" s="77">
        <f t="shared" si="3"/>
        <v>94.66563530751043</v>
      </c>
    </row>
    <row r="88" spans="1:21" s="23" customFormat="1" ht="12.75">
      <c r="A88" s="27" t="s">
        <v>218</v>
      </c>
      <c r="B88" s="27"/>
      <c r="C88" s="27"/>
      <c r="D88" s="27"/>
      <c r="E88" s="27"/>
      <c r="F88" s="119">
        <f aca="true" t="shared" si="26" ref="F88:Q88">SUM(F89)</f>
        <v>0</v>
      </c>
      <c r="G88" s="119">
        <f t="shared" si="26"/>
        <v>0</v>
      </c>
      <c r="H88" s="243">
        <f>SUM(H89:H90)</f>
        <v>0</v>
      </c>
      <c r="I88" s="119">
        <f>SUM(I89:I90)</f>
        <v>0</v>
      </c>
      <c r="J88" s="119">
        <f t="shared" si="26"/>
        <v>0</v>
      </c>
      <c r="K88" s="119">
        <f t="shared" si="26"/>
        <v>0</v>
      </c>
      <c r="L88" s="119">
        <f t="shared" si="26"/>
        <v>0</v>
      </c>
      <c r="M88" s="119">
        <f t="shared" si="26"/>
        <v>0</v>
      </c>
      <c r="N88" s="243">
        <f t="shared" si="26"/>
        <v>0</v>
      </c>
      <c r="O88" s="27">
        <f t="shared" si="26"/>
        <v>0</v>
      </c>
      <c r="P88" s="119">
        <f>SUM(P89:P90)</f>
        <v>0</v>
      </c>
      <c r="Q88" s="71">
        <f t="shared" si="26"/>
        <v>0</v>
      </c>
      <c r="R88" s="73"/>
      <c r="S88" s="73"/>
      <c r="T88" s="73"/>
      <c r="U88" s="73"/>
    </row>
    <row r="89" spans="1:21" ht="13.5" customHeight="1">
      <c r="A89" s="74" t="s">
        <v>219</v>
      </c>
      <c r="B89" s="74"/>
      <c r="C89" s="74"/>
      <c r="D89" s="74"/>
      <c r="E89" s="74"/>
      <c r="F89" s="120"/>
      <c r="G89" s="120"/>
      <c r="H89" s="244"/>
      <c r="I89" s="120">
        <f>SUM(F89:H89)</f>
        <v>0</v>
      </c>
      <c r="J89" s="120"/>
      <c r="K89" s="120"/>
      <c r="L89" s="120"/>
      <c r="M89" s="120">
        <f t="shared" si="23"/>
        <v>0</v>
      </c>
      <c r="N89" s="244"/>
      <c r="O89" s="74"/>
      <c r="P89" s="120"/>
      <c r="Q89" s="75">
        <f>N89+P89+O89</f>
        <v>0</v>
      </c>
      <c r="R89" s="77" t="e">
        <f t="shared" si="19"/>
        <v>#DIV/0!</v>
      </c>
      <c r="S89" s="77"/>
      <c r="T89" s="77"/>
      <c r="U89" s="77"/>
    </row>
    <row r="90" spans="1:21" ht="13.5" customHeight="1" hidden="1">
      <c r="A90" s="74"/>
      <c r="B90" s="74"/>
      <c r="C90" s="74"/>
      <c r="D90" s="74"/>
      <c r="E90" s="74"/>
      <c r="F90" s="120"/>
      <c r="G90" s="120"/>
      <c r="H90" s="244"/>
      <c r="I90" s="120">
        <f>SUM(F90:H90)</f>
        <v>0</v>
      </c>
      <c r="J90" s="120"/>
      <c r="K90" s="120"/>
      <c r="L90" s="120"/>
      <c r="M90" s="120">
        <f>SUM(J90:L90)</f>
        <v>0</v>
      </c>
      <c r="N90" s="244"/>
      <c r="O90" s="74"/>
      <c r="P90" s="120"/>
      <c r="Q90" s="75">
        <f>N90+P90+O90</f>
        <v>0</v>
      </c>
      <c r="R90" s="77"/>
      <c r="S90" s="77"/>
      <c r="T90" s="77"/>
      <c r="U90" s="77"/>
    </row>
    <row r="91" spans="1:21" ht="14.25">
      <c r="A91" s="30" t="s">
        <v>26</v>
      </c>
      <c r="B91" s="27" t="e">
        <f>B13+B19+B36+B41+B54+B68+B80+B25</f>
        <v>#REF!</v>
      </c>
      <c r="C91" s="27" t="e">
        <f>C13+C19+C36+C41+C54+C68+C80+C25</f>
        <v>#REF!</v>
      </c>
      <c r="D91" s="27" t="e">
        <f>D13+D19+D36+D41+D54+D68+D80+D25</f>
        <v>#REF!</v>
      </c>
      <c r="E91" s="27" t="e">
        <f>E13+E19+E36+E41+E54+E68+E80+E25</f>
        <v>#REF!</v>
      </c>
      <c r="F91" s="119">
        <f aca="true" t="shared" si="27" ref="F91:P91">F13+F19+F36+F41+F54+F68+F80+F25+F88</f>
        <v>2037089</v>
      </c>
      <c r="G91" s="119">
        <f>G13+G19+G36+G41+G54+G68+G80+G25+G88</f>
        <v>0</v>
      </c>
      <c r="H91" s="243">
        <f t="shared" si="27"/>
        <v>3122469</v>
      </c>
      <c r="I91" s="119">
        <f t="shared" si="27"/>
        <v>5159558</v>
      </c>
      <c r="J91" s="119">
        <f t="shared" si="27"/>
        <v>1919930</v>
      </c>
      <c r="K91" s="119">
        <f t="shared" si="27"/>
        <v>0</v>
      </c>
      <c r="L91" s="119">
        <f t="shared" si="27"/>
        <v>2793130</v>
      </c>
      <c r="M91" s="119">
        <f t="shared" si="27"/>
        <v>4713060</v>
      </c>
      <c r="N91" s="243">
        <f t="shared" si="27"/>
        <v>1700422</v>
      </c>
      <c r="O91" s="27">
        <f t="shared" si="27"/>
        <v>0</v>
      </c>
      <c r="P91" s="119">
        <f t="shared" si="27"/>
        <v>2480145</v>
      </c>
      <c r="Q91" s="71">
        <f>Q13+Q19+Q36+Q41+Q54+Q68+Q80+Q25+Q88</f>
        <v>4180567</v>
      </c>
      <c r="R91" s="73" t="e">
        <f t="shared" si="19"/>
        <v>#REF!</v>
      </c>
      <c r="S91" s="73">
        <f t="shared" si="20"/>
        <v>81.02568088196702</v>
      </c>
      <c r="T91" s="73">
        <f t="shared" si="21"/>
        <v>88.70175639605692</v>
      </c>
      <c r="U91" s="73">
        <f t="shared" si="3"/>
        <v>91.34619670909795</v>
      </c>
    </row>
    <row r="92" spans="1:20" ht="14.25" hidden="1">
      <c r="A92" s="74"/>
      <c r="B92" s="74"/>
      <c r="C92" s="74"/>
      <c r="D92" s="74"/>
      <c r="E92" s="74"/>
      <c r="F92" s="120"/>
      <c r="G92" s="120"/>
      <c r="H92" s="244"/>
      <c r="I92" s="120"/>
      <c r="J92" s="120"/>
      <c r="K92" s="74"/>
      <c r="L92" s="120"/>
      <c r="M92" s="74"/>
      <c r="N92" s="244"/>
      <c r="O92" s="74"/>
      <c r="P92" s="120"/>
      <c r="Q92" s="75"/>
      <c r="R92" s="77"/>
      <c r="S92" s="77"/>
      <c r="T92" s="77"/>
    </row>
    <row r="93" spans="1:21" s="2" customFormat="1" ht="12.75" hidden="1">
      <c r="A93" s="74"/>
      <c r="B93" s="74"/>
      <c r="C93" s="74"/>
      <c r="D93" s="74"/>
      <c r="E93" s="74"/>
      <c r="F93" s="120"/>
      <c r="G93" s="120"/>
      <c r="H93" s="244"/>
      <c r="I93" s="120"/>
      <c r="J93" s="120"/>
      <c r="K93" s="74"/>
      <c r="L93" s="120"/>
      <c r="M93" s="74"/>
      <c r="N93" s="244"/>
      <c r="O93" s="74"/>
      <c r="P93" s="120"/>
      <c r="Q93" s="75"/>
      <c r="R93" s="77"/>
      <c r="S93" s="77"/>
      <c r="T93" s="77"/>
      <c r="U93" s="1"/>
    </row>
    <row r="94" spans="1:20" ht="14.25" hidden="1">
      <c r="A94" s="30"/>
      <c r="B94" s="27"/>
      <c r="C94" s="27"/>
      <c r="D94" s="27"/>
      <c r="E94" s="27"/>
      <c r="F94" s="119"/>
      <c r="G94" s="119"/>
      <c r="H94" s="243"/>
      <c r="I94" s="119"/>
      <c r="J94" s="119"/>
      <c r="K94" s="27"/>
      <c r="L94" s="119"/>
      <c r="M94" s="27"/>
      <c r="N94" s="243"/>
      <c r="O94" s="27"/>
      <c r="P94" s="119"/>
      <c r="Q94" s="71"/>
      <c r="R94" s="72"/>
      <c r="S94" s="72"/>
      <c r="T94" s="73"/>
    </row>
    <row r="96" spans="1:17" ht="14.25" hidden="1">
      <c r="A96" s="1" t="s">
        <v>220</v>
      </c>
      <c r="J96" s="118">
        <f>SUM(J91:J95)</f>
        <v>1919930</v>
      </c>
      <c r="N96" s="240" t="e">
        <f>#REF!+#REF!+#REF!+#REF!+#REF!+#REF!+#REF!+N40+#REF!+#REF!+#REF!+#REF!+#REF!+#REF!+#REF!+N62+#REF!+#REF!+#REF!</f>
        <v>#REF!</v>
      </c>
      <c r="O96" s="1" t="e">
        <f>#REF!+#REF!+#REF!+#REF!+#REF!+#REF!+#REF!+O40+#REF!+#REF!+#REF!+#REF!+#REF!+#REF!+#REF!+O62+#REF!+#REF!+#REF!</f>
        <v>#REF!</v>
      </c>
      <c r="P96" s="118" t="e">
        <f>#REF!+#REF!+#REF!+#REF!+#REF!+#REF!+#REF!+P40+#REF!+#REF!+#REF!+#REF!+#REF!+#REF!+#REF!+P62+#REF!+#REF!+#REF!</f>
        <v>#REF!</v>
      </c>
      <c r="Q96" s="46" t="e">
        <f>#REF!+#REF!+#REF!+#REF!+#REF!+#REF!+#REF!+Q40+#REF!+#REF!+#REF!+#REF!+#REF!+#REF!+#REF!+Q62+#REF!+#REF!+#REF!</f>
        <v>#REF!</v>
      </c>
    </row>
    <row r="103" spans="1:20" ht="14.25">
      <c r="A103" t="s">
        <v>30</v>
      </c>
      <c r="B103"/>
      <c r="C103"/>
      <c r="D103"/>
      <c r="F103" s="36"/>
      <c r="H103" s="245"/>
      <c r="I103" s="36"/>
      <c r="J103" s="36"/>
      <c r="K103"/>
      <c r="L103" s="36"/>
      <c r="M103"/>
      <c r="N103" s="245" t="s">
        <v>31</v>
      </c>
      <c r="O103"/>
      <c r="P103" s="36"/>
      <c r="Q103" s="35"/>
      <c r="R103"/>
      <c r="S103"/>
      <c r="T103"/>
    </row>
    <row r="104" spans="1:20" ht="14.25">
      <c r="A104" t="s">
        <v>158</v>
      </c>
      <c r="B104"/>
      <c r="C104"/>
      <c r="D104"/>
      <c r="F104" s="36"/>
      <c r="H104" s="245"/>
      <c r="I104" s="36"/>
      <c r="J104" s="36"/>
      <c r="K104"/>
      <c r="L104" s="36"/>
      <c r="M104"/>
      <c r="N104" s="245" t="s">
        <v>157</v>
      </c>
      <c r="O104"/>
      <c r="P104" s="36"/>
      <c r="Q104" s="35"/>
      <c r="R104"/>
      <c r="S104"/>
      <c r="T104"/>
    </row>
  </sheetData>
  <sheetProtection/>
  <mergeCells count="7">
    <mergeCell ref="A6:T6"/>
    <mergeCell ref="A7:T7"/>
    <mergeCell ref="A10:A11"/>
    <mergeCell ref="B10:E10"/>
    <mergeCell ref="F10:I10"/>
    <mergeCell ref="J10:M10"/>
    <mergeCell ref="N10:Q10"/>
  </mergeCells>
  <printOptions horizontalCentered="1"/>
  <pageMargins left="0.7086614173228347" right="0.7086614173228347" top="0.984251968503937" bottom="0.984251968503937" header="0.31496062992125984" footer="0.31496062992125984"/>
  <pageSetup fitToHeight="0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.8515625" style="0" customWidth="1"/>
    <col min="2" max="2" width="35.7109375" style="0" customWidth="1"/>
    <col min="3" max="3" width="15.28125" style="0" customWidth="1"/>
    <col min="4" max="4" width="16.140625" style="0" customWidth="1"/>
    <col min="5" max="5" width="15.7109375" style="0" customWidth="1"/>
    <col min="6" max="6" width="9.7109375" style="0" customWidth="1"/>
    <col min="7" max="7" width="9.28125" style="0" customWidth="1"/>
    <col min="10" max="10" width="8.421875" style="0" customWidth="1"/>
    <col min="11" max="11" width="8.28125" style="0" customWidth="1"/>
  </cols>
  <sheetData>
    <row r="1" spans="7:9" ht="14.25">
      <c r="G1" s="3"/>
      <c r="H1" s="3"/>
      <c r="I1" s="3" t="s">
        <v>133</v>
      </c>
    </row>
    <row r="3" spans="1:21" s="7" customFormat="1" ht="15.75">
      <c r="A3" s="291" t="s">
        <v>420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s="7" customFormat="1" ht="15.75">
      <c r="A4" s="292" t="s">
        <v>421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s="49" customFormat="1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49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1" s="49" customFormat="1" ht="25.5">
      <c r="A7" s="196" t="s">
        <v>134</v>
      </c>
      <c r="B7" s="37" t="s">
        <v>135</v>
      </c>
      <c r="C7" s="197" t="s">
        <v>136</v>
      </c>
      <c r="D7" s="197" t="s">
        <v>137</v>
      </c>
      <c r="E7" s="139" t="s">
        <v>8</v>
      </c>
      <c r="F7" s="293" t="s">
        <v>424</v>
      </c>
      <c r="G7" s="294"/>
      <c r="H7" s="294"/>
      <c r="I7" s="295"/>
      <c r="J7" s="52" t="s">
        <v>138</v>
      </c>
      <c r="K7" s="52" t="s">
        <v>138</v>
      </c>
    </row>
    <row r="8" spans="1:11" s="49" customFormat="1" ht="12.75">
      <c r="A8" s="40" t="s">
        <v>139</v>
      </c>
      <c r="B8" s="40"/>
      <c r="C8" s="238" t="s">
        <v>422</v>
      </c>
      <c r="D8" s="238" t="s">
        <v>423</v>
      </c>
      <c r="E8" s="238" t="s">
        <v>423</v>
      </c>
      <c r="F8" s="53" t="s">
        <v>37</v>
      </c>
      <c r="G8" s="53" t="s">
        <v>12</v>
      </c>
      <c r="H8" s="53" t="s">
        <v>13</v>
      </c>
      <c r="I8" s="53" t="s">
        <v>14</v>
      </c>
      <c r="J8" s="53" t="s">
        <v>140</v>
      </c>
      <c r="K8" s="53" t="s">
        <v>141</v>
      </c>
    </row>
    <row r="9" spans="1:11" s="50" customFormat="1" ht="12.75">
      <c r="A9" s="145">
        <v>1</v>
      </c>
      <c r="B9" s="145">
        <v>2</v>
      </c>
      <c r="C9" s="145">
        <v>3</v>
      </c>
      <c r="D9" s="145">
        <v>4</v>
      </c>
      <c r="E9" s="145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</row>
    <row r="10" spans="1:11" s="49" customFormat="1" ht="12.75">
      <c r="A10" s="58">
        <v>1</v>
      </c>
      <c r="B10" s="58" t="s">
        <v>142</v>
      </c>
      <c r="C10" s="58">
        <v>1078228</v>
      </c>
      <c r="D10" s="58">
        <v>1140791</v>
      </c>
      <c r="E10" s="58">
        <v>1082549</v>
      </c>
      <c r="F10" s="26">
        <f>G10+H10+I10</f>
        <v>1157491</v>
      </c>
      <c r="G10" s="26">
        <v>562920</v>
      </c>
      <c r="H10" s="26"/>
      <c r="I10" s="26">
        <v>594571</v>
      </c>
      <c r="J10" s="42">
        <f>F10/C10*100</f>
        <v>107.35122812614773</v>
      </c>
      <c r="K10" s="42">
        <f>F10/D10*100</f>
        <v>101.46389654196079</v>
      </c>
    </row>
    <row r="11" spans="1:11" s="49" customFormat="1" ht="12.75">
      <c r="A11" s="58">
        <v>2</v>
      </c>
      <c r="B11" s="58" t="s">
        <v>143</v>
      </c>
      <c r="C11" s="58">
        <v>144083</v>
      </c>
      <c r="D11" s="58">
        <v>442850</v>
      </c>
      <c r="E11" s="58">
        <v>411391</v>
      </c>
      <c r="F11" s="26">
        <f aca="true" t="shared" si="0" ref="F11:F18">G11+H11+I11</f>
        <v>139859</v>
      </c>
      <c r="G11" s="26">
        <v>139859</v>
      </c>
      <c r="H11" s="26"/>
      <c r="I11" s="26"/>
      <c r="J11" s="42">
        <f aca="true" t="shared" si="1" ref="J11:J19">F11/C11*100</f>
        <v>97.06835643344462</v>
      </c>
      <c r="K11" s="42">
        <f aca="true" t="shared" si="2" ref="K11:K19">F11/D11*100</f>
        <v>31.581573896353166</v>
      </c>
    </row>
    <row r="12" spans="1:11" s="49" customFormat="1" ht="12.75">
      <c r="A12" s="58">
        <v>3</v>
      </c>
      <c r="B12" s="58" t="s">
        <v>144</v>
      </c>
      <c r="C12" s="58">
        <v>1888516</v>
      </c>
      <c r="D12" s="58">
        <v>2116123</v>
      </c>
      <c r="E12" s="58">
        <v>2030359</v>
      </c>
      <c r="F12" s="26">
        <f t="shared" si="0"/>
        <v>2136474</v>
      </c>
      <c r="G12" s="26">
        <v>1999097</v>
      </c>
      <c r="H12" s="26">
        <v>7377</v>
      </c>
      <c r="I12" s="26">
        <v>130000</v>
      </c>
      <c r="J12" s="42">
        <f t="shared" si="1"/>
        <v>113.12978020837525</v>
      </c>
      <c r="K12" s="42">
        <f t="shared" si="2"/>
        <v>100.96171158292783</v>
      </c>
    </row>
    <row r="13" spans="1:11" s="49" customFormat="1" ht="12.75">
      <c r="A13" s="58">
        <v>4</v>
      </c>
      <c r="B13" s="58" t="s">
        <v>145</v>
      </c>
      <c r="C13" s="58">
        <v>367454</v>
      </c>
      <c r="D13" s="58">
        <v>365742</v>
      </c>
      <c r="E13" s="58">
        <v>290318</v>
      </c>
      <c r="F13" s="51">
        <f t="shared" si="0"/>
        <v>362446</v>
      </c>
      <c r="G13" s="51">
        <v>297446</v>
      </c>
      <c r="H13" s="51"/>
      <c r="I13" s="51">
        <v>65000</v>
      </c>
      <c r="J13" s="54">
        <f t="shared" si="1"/>
        <v>98.63710831832012</v>
      </c>
      <c r="K13" s="54">
        <f t="shared" si="2"/>
        <v>99.09881829267626</v>
      </c>
    </row>
    <row r="14" spans="1:11" s="49" customFormat="1" ht="12.75">
      <c r="A14" s="37">
        <v>5</v>
      </c>
      <c r="B14" s="37" t="s">
        <v>146</v>
      </c>
      <c r="C14" s="37">
        <v>2219403</v>
      </c>
      <c r="D14" s="37">
        <v>2306747</v>
      </c>
      <c r="E14" s="198">
        <v>2274707</v>
      </c>
      <c r="F14" s="26">
        <f t="shared" si="0"/>
        <v>2351407</v>
      </c>
      <c r="G14" s="56">
        <v>2251807</v>
      </c>
      <c r="H14" s="55">
        <v>1600</v>
      </c>
      <c r="I14" s="55">
        <v>98000</v>
      </c>
      <c r="J14" s="54">
        <f t="shared" si="1"/>
        <v>105.94772558205968</v>
      </c>
      <c r="K14" s="57">
        <f t="shared" si="2"/>
        <v>101.93605974127202</v>
      </c>
    </row>
    <row r="15" spans="1:11" s="49" customFormat="1" ht="25.5">
      <c r="A15" s="199">
        <v>6</v>
      </c>
      <c r="B15" s="200" t="s">
        <v>147</v>
      </c>
      <c r="C15" s="58">
        <v>1712860</v>
      </c>
      <c r="D15" s="37">
        <v>1890646</v>
      </c>
      <c r="E15" s="198">
        <v>1623285</v>
      </c>
      <c r="F15" s="26">
        <f t="shared" si="0"/>
        <v>1666971</v>
      </c>
      <c r="G15" s="58"/>
      <c r="H15" s="37"/>
      <c r="I15" s="58">
        <v>1666971</v>
      </c>
      <c r="J15" s="42">
        <f t="shared" si="1"/>
        <v>97.32091355977721</v>
      </c>
      <c r="K15" s="42">
        <f t="shared" si="2"/>
        <v>88.16938760614097</v>
      </c>
    </row>
    <row r="16" spans="1:11" s="49" customFormat="1" ht="12.75">
      <c r="A16" s="58">
        <v>7</v>
      </c>
      <c r="B16" s="58" t="s">
        <v>148</v>
      </c>
      <c r="C16" s="58">
        <v>684556</v>
      </c>
      <c r="D16" s="58">
        <v>733977</v>
      </c>
      <c r="E16" s="58">
        <v>666156</v>
      </c>
      <c r="F16" s="26">
        <f t="shared" si="0"/>
        <v>664927</v>
      </c>
      <c r="G16" s="26">
        <v>420398</v>
      </c>
      <c r="H16" s="26">
        <v>40529</v>
      </c>
      <c r="I16" s="26">
        <v>204000</v>
      </c>
      <c r="J16" s="59">
        <f t="shared" si="1"/>
        <v>97.13259397331994</v>
      </c>
      <c r="K16" s="59">
        <f t="shared" si="2"/>
        <v>90.59234826159403</v>
      </c>
    </row>
    <row r="17" spans="1:11" s="49" customFormat="1" ht="12.75">
      <c r="A17" s="58">
        <v>8</v>
      </c>
      <c r="B17" s="58" t="s">
        <v>149</v>
      </c>
      <c r="C17" s="58">
        <v>314879</v>
      </c>
      <c r="D17" s="58">
        <v>261679</v>
      </c>
      <c r="E17" s="58">
        <v>246398</v>
      </c>
      <c r="F17" s="26">
        <f t="shared" si="0"/>
        <v>248073</v>
      </c>
      <c r="G17" s="26"/>
      <c r="H17" s="26"/>
      <c r="I17" s="26">
        <v>248073</v>
      </c>
      <c r="J17" s="42">
        <f t="shared" si="1"/>
        <v>78.78359623855513</v>
      </c>
      <c r="K17" s="42">
        <f t="shared" si="2"/>
        <v>94.8004998490517</v>
      </c>
    </row>
    <row r="18" spans="1:11" s="49" customFormat="1" ht="12.75">
      <c r="A18" s="58">
        <v>9</v>
      </c>
      <c r="B18" s="58" t="s">
        <v>150</v>
      </c>
      <c r="C18" s="58"/>
      <c r="D18" s="58"/>
      <c r="E18" s="58"/>
      <c r="F18" s="26">
        <f t="shared" si="0"/>
        <v>0</v>
      </c>
      <c r="G18" s="26"/>
      <c r="H18" s="26"/>
      <c r="I18" s="26"/>
      <c r="J18" s="42"/>
      <c r="K18" s="42"/>
    </row>
    <row r="19" spans="1:11" s="23" customFormat="1" ht="12.75">
      <c r="A19" s="158"/>
      <c r="B19" s="158" t="s">
        <v>151</v>
      </c>
      <c r="C19" s="158">
        <f aca="true" t="shared" si="3" ref="C19:I19">SUM(C10:C18)</f>
        <v>8409979</v>
      </c>
      <c r="D19" s="158">
        <f t="shared" si="3"/>
        <v>9258555</v>
      </c>
      <c r="E19" s="158">
        <f t="shared" si="3"/>
        <v>8625163</v>
      </c>
      <c r="F19" s="14">
        <f t="shared" si="3"/>
        <v>8727648</v>
      </c>
      <c r="G19" s="14">
        <f t="shared" si="3"/>
        <v>5671527</v>
      </c>
      <c r="H19" s="14">
        <f t="shared" si="3"/>
        <v>49506</v>
      </c>
      <c r="I19" s="14">
        <f t="shared" si="3"/>
        <v>3006615</v>
      </c>
      <c r="J19" s="22">
        <f t="shared" si="1"/>
        <v>103.77728648311727</v>
      </c>
      <c r="K19" s="22">
        <f t="shared" si="2"/>
        <v>94.26576825433342</v>
      </c>
    </row>
    <row r="20" spans="1:11" s="49" customFormat="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1"/>
    </row>
    <row r="21" spans="1:11" ht="14.25">
      <c r="A21" s="62"/>
      <c r="B21" s="62"/>
      <c r="C21" s="117"/>
      <c r="D21" s="62"/>
      <c r="E21" s="62"/>
      <c r="F21" s="62"/>
      <c r="G21" s="62"/>
      <c r="H21" s="62"/>
      <c r="I21" s="62"/>
      <c r="J21" s="62"/>
      <c r="K21" s="63"/>
    </row>
    <row r="22" spans="1:11" ht="14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3"/>
    </row>
    <row r="27" spans="1:5" ht="14.25">
      <c r="A27" t="s">
        <v>152</v>
      </c>
      <c r="E27" t="s">
        <v>153</v>
      </c>
    </row>
    <row r="28" spans="1:5" ht="14.25">
      <c r="A28" t="s">
        <v>154</v>
      </c>
      <c r="E28" t="s">
        <v>155</v>
      </c>
    </row>
  </sheetData>
  <sheetProtection/>
  <mergeCells count="3">
    <mergeCell ref="A3:K3"/>
    <mergeCell ref="A4:K4"/>
    <mergeCell ref="F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4.421875" style="0" customWidth="1"/>
    <col min="2" max="2" width="79.140625" style="0" customWidth="1"/>
    <col min="3" max="3" width="16.421875" style="0" customWidth="1"/>
    <col min="4" max="4" width="13.140625" style="0" customWidth="1"/>
  </cols>
  <sheetData>
    <row r="1" spans="2:3" ht="8.25" customHeight="1">
      <c r="B1" s="298"/>
      <c r="C1" s="298"/>
    </row>
    <row r="2" spans="2:3" ht="8.25" customHeight="1">
      <c r="B2" s="34"/>
      <c r="C2" s="34"/>
    </row>
    <row r="3" spans="2:3" ht="8.25" customHeight="1">
      <c r="B3" s="34"/>
      <c r="C3" s="34"/>
    </row>
    <row r="4" spans="1:3" ht="21" customHeight="1">
      <c r="A4" s="299" t="s">
        <v>405</v>
      </c>
      <c r="B4" s="299"/>
      <c r="C4" s="299"/>
    </row>
    <row r="5" spans="1:3" ht="48.75" customHeight="1">
      <c r="A5" s="300" t="s">
        <v>463</v>
      </c>
      <c r="B5" s="300"/>
      <c r="C5" s="300"/>
    </row>
    <row r="6" spans="1:3" ht="18" customHeight="1" thickBot="1">
      <c r="A6" s="202"/>
      <c r="B6" s="202"/>
      <c r="C6" s="202"/>
    </row>
    <row r="7" spans="1:3" ht="37.5" customHeight="1" thickBot="1">
      <c r="A7" s="203" t="s">
        <v>223</v>
      </c>
      <c r="B7" s="203" t="s">
        <v>406</v>
      </c>
      <c r="C7" s="204" t="s">
        <v>407</v>
      </c>
    </row>
    <row r="8" spans="1:3" ht="16.5" thickBot="1">
      <c r="A8" s="205">
        <v>1</v>
      </c>
      <c r="B8" s="205">
        <v>2</v>
      </c>
      <c r="C8" s="205">
        <v>3</v>
      </c>
    </row>
    <row r="9" spans="1:3" ht="16.5" thickBot="1">
      <c r="A9" s="206" t="s">
        <v>223</v>
      </c>
      <c r="B9" s="207" t="s">
        <v>408</v>
      </c>
      <c r="C9" s="208" t="s">
        <v>409</v>
      </c>
    </row>
    <row r="10" spans="1:3" ht="15.75">
      <c r="A10" s="209"/>
      <c r="B10" s="210" t="s">
        <v>464</v>
      </c>
      <c r="C10" s="211"/>
    </row>
    <row r="11" spans="1:3" ht="15.75" customHeight="1">
      <c r="A11" s="212">
        <v>1</v>
      </c>
      <c r="B11" s="213" t="s">
        <v>465</v>
      </c>
      <c r="C11" s="214">
        <v>321300</v>
      </c>
    </row>
    <row r="12" spans="1:3" ht="15.75">
      <c r="A12" s="212">
        <v>2</v>
      </c>
      <c r="B12" s="213" t="s">
        <v>466</v>
      </c>
      <c r="C12" s="214">
        <v>21000</v>
      </c>
    </row>
    <row r="13" spans="1:3" ht="15.75">
      <c r="A13" s="212">
        <v>3</v>
      </c>
      <c r="B13" s="213" t="s">
        <v>467</v>
      </c>
      <c r="C13" s="214">
        <v>31600</v>
      </c>
    </row>
    <row r="14" spans="1:3" ht="15.75">
      <c r="A14" s="212">
        <v>4</v>
      </c>
      <c r="B14" s="213" t="s">
        <v>468</v>
      </c>
      <c r="C14" s="214">
        <v>27600</v>
      </c>
    </row>
    <row r="15" spans="1:5" ht="18.75" customHeight="1">
      <c r="A15" s="212">
        <v>5</v>
      </c>
      <c r="B15" s="213" t="s">
        <v>469</v>
      </c>
      <c r="C15" s="214">
        <v>24300</v>
      </c>
      <c r="D15" s="215"/>
      <c r="E15" s="216"/>
    </row>
    <row r="16" spans="1:5" ht="20.25" customHeight="1">
      <c r="A16" s="212">
        <v>6</v>
      </c>
      <c r="B16" s="217" t="s">
        <v>470</v>
      </c>
      <c r="C16" s="218">
        <v>13400</v>
      </c>
      <c r="D16" s="219"/>
      <c r="E16" s="216"/>
    </row>
    <row r="17" spans="1:5" ht="31.5">
      <c r="A17" s="212">
        <v>7</v>
      </c>
      <c r="B17" s="251" t="s">
        <v>471</v>
      </c>
      <c r="C17" s="218">
        <v>7000</v>
      </c>
      <c r="D17" s="219"/>
      <c r="E17" s="216"/>
    </row>
    <row r="18" spans="1:5" ht="17.25" customHeight="1">
      <c r="A18" s="212">
        <v>8</v>
      </c>
      <c r="B18" s="217" t="s">
        <v>472</v>
      </c>
      <c r="C18" s="218">
        <v>50000</v>
      </c>
      <c r="D18" s="215"/>
      <c r="E18" s="216"/>
    </row>
    <row r="19" spans="1:3" ht="15.75" customHeight="1">
      <c r="A19" s="212">
        <v>9</v>
      </c>
      <c r="B19" s="217" t="s">
        <v>473</v>
      </c>
      <c r="C19" s="218">
        <v>81946</v>
      </c>
    </row>
    <row r="20" spans="1:3" ht="15.75" customHeight="1">
      <c r="A20" s="212">
        <v>10</v>
      </c>
      <c r="B20" s="217" t="s">
        <v>474</v>
      </c>
      <c r="C20" s="218">
        <v>41654</v>
      </c>
    </row>
    <row r="21" spans="1:3" ht="15.75" customHeight="1">
      <c r="A21" s="212">
        <v>11</v>
      </c>
      <c r="B21" s="217" t="s">
        <v>410</v>
      </c>
      <c r="C21" s="218">
        <v>8000</v>
      </c>
    </row>
    <row r="22" spans="1:3" ht="15.75" customHeight="1">
      <c r="A22" s="212">
        <v>12</v>
      </c>
      <c r="B22" s="217" t="s">
        <v>475</v>
      </c>
      <c r="C22" s="218">
        <v>8700</v>
      </c>
    </row>
    <row r="23" spans="1:3" ht="15.75">
      <c r="A23" s="212">
        <v>13</v>
      </c>
      <c r="B23" s="217" t="s">
        <v>476</v>
      </c>
      <c r="C23" s="218">
        <v>30000</v>
      </c>
    </row>
    <row r="24" spans="1:3" s="115" customFormat="1" ht="25.5" customHeight="1" thickBot="1">
      <c r="A24" s="220"/>
      <c r="B24" s="221"/>
      <c r="C24" s="222">
        <f>SUM(C11:C23)</f>
        <v>666500</v>
      </c>
    </row>
    <row r="25" spans="1:3" ht="39.75" customHeight="1">
      <c r="A25" s="223"/>
      <c r="B25" s="301" t="s">
        <v>477</v>
      </c>
      <c r="C25" s="302"/>
    </row>
    <row r="26" spans="1:3" ht="15.75" customHeight="1">
      <c r="A26" s="224">
        <v>1</v>
      </c>
      <c r="B26" s="225" t="s">
        <v>478</v>
      </c>
      <c r="C26" s="226">
        <v>32000</v>
      </c>
    </row>
    <row r="27" spans="1:3" ht="15.75" customHeight="1">
      <c r="A27" s="224">
        <v>2</v>
      </c>
      <c r="B27" s="225" t="s">
        <v>479</v>
      </c>
      <c r="C27" s="226">
        <v>18300</v>
      </c>
    </row>
    <row r="28" spans="1:3" ht="19.5" thickBot="1">
      <c r="A28" s="227"/>
      <c r="B28" s="228"/>
      <c r="C28" s="229">
        <f>SUM(C26:C27)</f>
        <v>50300</v>
      </c>
    </row>
    <row r="29" spans="1:3" ht="33" customHeight="1">
      <c r="A29" s="230"/>
      <c r="B29" s="296" t="s">
        <v>485</v>
      </c>
      <c r="C29" s="297"/>
    </row>
    <row r="30" spans="1:3" s="115" customFormat="1" ht="30.75" customHeight="1">
      <c r="A30" s="224">
        <v>1</v>
      </c>
      <c r="B30" s="231" t="s">
        <v>474</v>
      </c>
      <c r="C30" s="226">
        <v>4146</v>
      </c>
    </row>
    <row r="31" spans="1:3" s="115" customFormat="1" ht="15.75">
      <c r="A31" s="232">
        <v>2</v>
      </c>
      <c r="B31" s="231" t="s">
        <v>480</v>
      </c>
      <c r="C31" s="226">
        <v>31800</v>
      </c>
    </row>
    <row r="32" spans="1:3" s="115" customFormat="1" ht="15.75" customHeight="1">
      <c r="A32" s="224">
        <v>3</v>
      </c>
      <c r="B32" s="233" t="s">
        <v>411</v>
      </c>
      <c r="C32" s="226">
        <v>6789</v>
      </c>
    </row>
    <row r="33" spans="1:3" s="115" customFormat="1" ht="15.75" customHeight="1">
      <c r="A33" s="252">
        <v>4</v>
      </c>
      <c r="B33" s="253" t="s">
        <v>481</v>
      </c>
      <c r="C33" s="254">
        <v>3500</v>
      </c>
    </row>
    <row r="34" spans="1:3" s="115" customFormat="1" ht="15.75" customHeight="1">
      <c r="A34" s="252">
        <v>5</v>
      </c>
      <c r="B34" s="253" t="s">
        <v>482</v>
      </c>
      <c r="C34" s="254">
        <v>5000</v>
      </c>
    </row>
    <row r="35" spans="1:3" s="115" customFormat="1" ht="15.75" customHeight="1">
      <c r="A35" s="252">
        <v>6</v>
      </c>
      <c r="B35" s="253" t="s">
        <v>483</v>
      </c>
      <c r="C35" s="254">
        <v>1200</v>
      </c>
    </row>
    <row r="36" spans="1:3" s="115" customFormat="1" ht="15.75" customHeight="1">
      <c r="A36" s="252">
        <v>7</v>
      </c>
      <c r="B36" s="253" t="s">
        <v>484</v>
      </c>
      <c r="C36" s="254">
        <v>3900</v>
      </c>
    </row>
    <row r="37" spans="1:3" s="115" customFormat="1" ht="19.5" thickBot="1">
      <c r="A37" s="227"/>
      <c r="B37" s="234"/>
      <c r="C37" s="229">
        <f>SUM(C30:C36)</f>
        <v>56335</v>
      </c>
    </row>
    <row r="38" spans="1:3" s="115" customFormat="1" ht="21" thickBot="1">
      <c r="A38" s="235"/>
      <c r="B38" s="236" t="s">
        <v>412</v>
      </c>
      <c r="C38" s="237">
        <f>C24+C28+C37</f>
        <v>773135</v>
      </c>
    </row>
    <row r="39" s="115" customFormat="1" ht="15.75"/>
    <row r="40" s="115" customFormat="1" ht="15.75"/>
    <row r="41" s="115" customFormat="1" ht="15.75"/>
    <row r="42" s="115" customFormat="1" ht="15.75"/>
    <row r="43" s="115" customFormat="1" ht="15.75"/>
    <row r="44" s="115" customFormat="1" ht="15.75"/>
    <row r="45" s="115" customFormat="1" ht="15.75"/>
    <row r="46" s="115" customFormat="1" ht="15.75"/>
    <row r="47" s="115" customFormat="1" ht="15.75"/>
    <row r="48" s="115" customFormat="1" ht="15.75"/>
    <row r="49" s="115" customFormat="1" ht="15.75"/>
    <row r="50" s="115" customFormat="1" ht="15.75"/>
    <row r="51" s="115" customFormat="1" ht="15.75"/>
    <row r="52" s="115" customFormat="1" ht="15.75"/>
    <row r="53" s="115" customFormat="1" ht="15.75"/>
    <row r="54" s="115" customFormat="1" ht="15.75"/>
    <row r="55" s="115" customFormat="1" ht="15.75"/>
    <row r="56" s="115" customFormat="1" ht="15.75"/>
    <row r="57" s="115" customFormat="1" ht="15.75"/>
    <row r="58" s="115" customFormat="1" ht="15.75"/>
    <row r="59" s="115" customFormat="1" ht="15.75"/>
    <row r="60" s="115" customFormat="1" ht="15.75"/>
    <row r="61" s="115" customFormat="1" ht="15.75"/>
    <row r="62" s="115" customFormat="1" ht="15.75"/>
    <row r="63" s="115" customFormat="1" ht="15.75"/>
    <row r="64" s="115" customFormat="1" ht="15.75"/>
    <row r="65" s="115" customFormat="1" ht="15.75"/>
    <row r="66" s="115" customFormat="1" ht="15.75"/>
    <row r="67" s="115" customFormat="1" ht="15.75"/>
    <row r="68" s="115" customFormat="1" ht="15.75"/>
    <row r="69" s="115" customFormat="1" ht="15.75"/>
    <row r="70" s="115" customFormat="1" ht="15.75"/>
    <row r="71" s="115" customFormat="1" ht="15.75"/>
    <row r="72" s="115" customFormat="1" ht="15.75"/>
    <row r="73" s="115" customFormat="1" ht="15.75"/>
    <row r="74" s="115" customFormat="1" ht="15.75"/>
    <row r="75" s="115" customFormat="1" ht="15.75"/>
    <row r="76" s="115" customFormat="1" ht="15.75"/>
    <row r="77" s="115" customFormat="1" ht="15.75"/>
    <row r="78" s="115" customFormat="1" ht="15.75"/>
    <row r="79" s="115" customFormat="1" ht="15.75"/>
    <row r="80" s="115" customFormat="1" ht="15.75"/>
    <row r="81" s="115" customFormat="1" ht="15.75"/>
    <row r="82" s="115" customFormat="1" ht="15.75"/>
    <row r="83" s="115" customFormat="1" ht="15.75"/>
    <row r="84" s="115" customFormat="1" ht="15.75"/>
    <row r="85" s="115" customFormat="1" ht="15.75"/>
    <row r="86" s="115" customFormat="1" ht="15.75"/>
    <row r="87" s="115" customFormat="1" ht="15.75"/>
    <row r="88" s="115" customFormat="1" ht="15.75"/>
    <row r="89" s="115" customFormat="1" ht="15.75"/>
    <row r="90" s="115" customFormat="1" ht="15.75"/>
    <row r="91" s="115" customFormat="1" ht="15.75"/>
    <row r="92" s="115" customFormat="1" ht="15.75"/>
    <row r="93" s="115" customFormat="1" ht="15.75"/>
    <row r="94" s="115" customFormat="1" ht="15.75"/>
    <row r="95" s="115" customFormat="1" ht="15.75"/>
    <row r="96" s="115" customFormat="1" ht="15.75"/>
    <row r="97" s="115" customFormat="1" ht="15.75"/>
    <row r="98" s="115" customFormat="1" ht="15.75"/>
    <row r="99" s="115" customFormat="1" ht="15.75"/>
    <row r="100" s="115" customFormat="1" ht="15.75"/>
    <row r="101" s="115" customFormat="1" ht="15.75"/>
    <row r="102" s="115" customFormat="1" ht="15.75"/>
    <row r="103" s="115" customFormat="1" ht="15.75"/>
    <row r="104" s="115" customFormat="1" ht="15.75"/>
    <row r="105" s="115" customFormat="1" ht="15.75"/>
    <row r="106" s="115" customFormat="1" ht="15.75"/>
    <row r="107" s="115" customFormat="1" ht="15.75"/>
    <row r="108" s="115" customFormat="1" ht="15.75"/>
    <row r="109" s="115" customFormat="1" ht="15.75"/>
    <row r="110" s="115" customFormat="1" ht="15.75"/>
    <row r="111" s="115" customFormat="1" ht="15.75"/>
    <row r="112" s="115" customFormat="1" ht="15.75"/>
    <row r="113" s="115" customFormat="1" ht="15.75"/>
    <row r="114" s="115" customFormat="1" ht="15.75"/>
    <row r="115" s="115" customFormat="1" ht="15.75"/>
    <row r="116" s="115" customFormat="1" ht="15.75"/>
    <row r="117" s="115" customFormat="1" ht="15.75"/>
    <row r="118" s="115" customFormat="1" ht="15.75"/>
    <row r="119" s="115" customFormat="1" ht="15.75"/>
    <row r="120" s="115" customFormat="1" ht="15.75"/>
    <row r="121" s="115" customFormat="1" ht="15.75"/>
    <row r="122" s="115" customFormat="1" ht="15.75"/>
    <row r="123" s="115" customFormat="1" ht="15.75"/>
    <row r="124" s="115" customFormat="1" ht="15.75"/>
    <row r="125" s="115" customFormat="1" ht="15.75"/>
    <row r="126" s="115" customFormat="1" ht="15.75"/>
    <row r="127" s="115" customFormat="1" ht="15.75"/>
    <row r="128" s="115" customFormat="1" ht="15.75"/>
    <row r="129" s="115" customFormat="1" ht="15.75"/>
    <row r="130" s="115" customFormat="1" ht="15.75"/>
    <row r="131" s="115" customFormat="1" ht="15.75"/>
    <row r="132" s="115" customFormat="1" ht="15.75"/>
    <row r="133" s="115" customFormat="1" ht="15.75"/>
    <row r="134" s="115" customFormat="1" ht="15.75"/>
    <row r="135" s="115" customFormat="1" ht="15.75"/>
    <row r="136" s="115" customFormat="1" ht="15.75"/>
    <row r="137" s="115" customFormat="1" ht="15.75"/>
    <row r="138" s="115" customFormat="1" ht="15.75"/>
    <row r="139" s="115" customFormat="1" ht="15.75"/>
    <row r="140" s="115" customFormat="1" ht="15.75"/>
    <row r="141" s="115" customFormat="1" ht="15.75"/>
    <row r="142" s="115" customFormat="1" ht="15.75"/>
    <row r="143" s="115" customFormat="1" ht="15.75"/>
  </sheetData>
  <sheetProtection/>
  <mergeCells count="5">
    <mergeCell ref="B29:C29"/>
    <mergeCell ref="B1:C1"/>
    <mergeCell ref="A4:C4"/>
    <mergeCell ref="A5:C5"/>
    <mergeCell ref="B25:C25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4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4.00390625" style="0" customWidth="1"/>
    <col min="2" max="2" width="11.00390625" style="0" customWidth="1"/>
    <col min="4" max="4" width="9.140625" style="35" customWidth="1"/>
    <col min="5" max="5" width="11.00390625" style="0" customWidth="1"/>
  </cols>
  <sheetData>
    <row r="2" spans="4:5" ht="14.25">
      <c r="D2" s="258" t="s">
        <v>265</v>
      </c>
      <c r="E2" s="258"/>
    </row>
    <row r="4" spans="1:5" ht="14.25">
      <c r="A4" s="303" t="s">
        <v>266</v>
      </c>
      <c r="B4" s="303"/>
      <c r="C4" s="303"/>
      <c r="D4" s="303"/>
      <c r="E4" s="303"/>
    </row>
    <row r="6" spans="1:5" ht="14.25">
      <c r="A6" s="97" t="s">
        <v>267</v>
      </c>
      <c r="B6" s="82" t="s">
        <v>268</v>
      </c>
      <c r="C6" s="97" t="s">
        <v>11</v>
      </c>
      <c r="D6" s="124" t="s">
        <v>269</v>
      </c>
      <c r="E6" s="97" t="s">
        <v>270</v>
      </c>
    </row>
    <row r="7" spans="1:5" ht="14.25">
      <c r="A7" s="12"/>
      <c r="B7" s="83"/>
      <c r="C7" s="12"/>
      <c r="D7" s="129"/>
      <c r="E7" s="12"/>
    </row>
    <row r="8" spans="1:5" ht="14.25">
      <c r="A8" s="16"/>
      <c r="B8" s="86"/>
      <c r="C8" s="16"/>
      <c r="D8" s="122" t="s">
        <v>271</v>
      </c>
      <c r="E8" s="16" t="s">
        <v>272</v>
      </c>
    </row>
    <row r="9" spans="1:5" ht="14.25">
      <c r="A9" s="98" t="s">
        <v>396</v>
      </c>
      <c r="B9" s="247"/>
      <c r="C9" s="153"/>
      <c r="D9" s="153"/>
      <c r="E9" s="153"/>
    </row>
    <row r="10" spans="1:5" ht="14.25">
      <c r="A10" s="43" t="s">
        <v>273</v>
      </c>
      <c r="B10" s="179"/>
      <c r="C10" s="43"/>
      <c r="D10" s="43"/>
      <c r="E10" s="43"/>
    </row>
    <row r="11" spans="1:5" ht="14.25">
      <c r="A11" s="43" t="s">
        <v>274</v>
      </c>
      <c r="B11" s="179"/>
      <c r="C11" s="43"/>
      <c r="D11" s="43"/>
      <c r="E11" s="43"/>
    </row>
    <row r="12" spans="1:5" ht="14.25">
      <c r="A12" s="43" t="s">
        <v>275</v>
      </c>
      <c r="B12" s="179" t="s">
        <v>276</v>
      </c>
      <c r="C12" s="43"/>
      <c r="D12" s="43"/>
      <c r="E12" s="43"/>
    </row>
    <row r="13" spans="1:5" ht="14.25">
      <c r="A13" s="43" t="s">
        <v>277</v>
      </c>
      <c r="B13" s="179" t="s">
        <v>278</v>
      </c>
      <c r="C13" s="43"/>
      <c r="D13" s="43"/>
      <c r="E13" s="43"/>
    </row>
    <row r="14" spans="1:5" ht="14.25">
      <c r="A14" s="43" t="s">
        <v>279</v>
      </c>
      <c r="B14" s="179" t="s">
        <v>280</v>
      </c>
      <c r="C14" s="43"/>
      <c r="D14" s="43"/>
      <c r="E14" s="43"/>
    </row>
    <row r="15" spans="1:5" ht="14.25">
      <c r="A15" s="43" t="s">
        <v>281</v>
      </c>
      <c r="B15" s="179"/>
      <c r="C15" s="43"/>
      <c r="D15" s="43"/>
      <c r="E15" s="43"/>
    </row>
    <row r="16" spans="1:5" ht="14.25">
      <c r="A16" s="43"/>
      <c r="B16" s="179"/>
      <c r="C16" s="43"/>
      <c r="D16" s="43"/>
      <c r="E16" s="43"/>
    </row>
    <row r="17" spans="1:5" ht="14.25">
      <c r="A17" s="43" t="s">
        <v>282</v>
      </c>
      <c r="B17" s="179"/>
      <c r="C17" s="43"/>
      <c r="D17" s="43"/>
      <c r="E17" s="43"/>
    </row>
    <row r="18" spans="1:5" ht="14.25">
      <c r="A18" s="43" t="s">
        <v>283</v>
      </c>
      <c r="B18" s="179" t="s">
        <v>284</v>
      </c>
      <c r="C18" s="43"/>
      <c r="D18" s="43"/>
      <c r="E18" s="43"/>
    </row>
    <row r="19" spans="1:5" ht="14.25">
      <c r="A19" s="43" t="s">
        <v>285</v>
      </c>
      <c r="B19" s="179" t="s">
        <v>286</v>
      </c>
      <c r="C19" s="43"/>
      <c r="D19" s="43"/>
      <c r="E19" s="43"/>
    </row>
    <row r="20" spans="1:5" ht="14.25">
      <c r="A20" s="43" t="s">
        <v>287</v>
      </c>
      <c r="B20" s="179" t="s">
        <v>288</v>
      </c>
      <c r="C20" s="43"/>
      <c r="D20" s="43"/>
      <c r="E20" s="43"/>
    </row>
    <row r="21" spans="1:5" ht="14.25">
      <c r="A21" s="43" t="s">
        <v>289</v>
      </c>
      <c r="B21" s="179" t="s">
        <v>290</v>
      </c>
      <c r="C21" s="43"/>
      <c r="D21" s="43"/>
      <c r="E21" s="43"/>
    </row>
    <row r="22" spans="1:5" ht="14.25">
      <c r="A22" s="43" t="s">
        <v>291</v>
      </c>
      <c r="B22" s="179"/>
      <c r="C22" s="43"/>
      <c r="D22" s="43"/>
      <c r="E22" s="43"/>
    </row>
    <row r="23" spans="1:5" ht="14.25">
      <c r="A23" s="43" t="s">
        <v>397</v>
      </c>
      <c r="B23" s="179"/>
      <c r="C23" s="43"/>
      <c r="D23" s="43"/>
      <c r="E23" s="43"/>
    </row>
    <row r="24" spans="1:5" ht="14.25">
      <c r="A24" s="43" t="s">
        <v>310</v>
      </c>
      <c r="B24" s="179" t="s">
        <v>311</v>
      </c>
      <c r="C24" s="43">
        <v>7887</v>
      </c>
      <c r="D24" s="43">
        <v>7887</v>
      </c>
      <c r="E24" s="43"/>
    </row>
    <row r="25" spans="1:5" ht="14.25">
      <c r="A25" s="43"/>
      <c r="B25" s="179"/>
      <c r="C25" s="43"/>
      <c r="D25" s="43"/>
      <c r="E25" s="43"/>
    </row>
    <row r="26" spans="1:5" ht="14.25">
      <c r="A26" s="43" t="s">
        <v>398</v>
      </c>
      <c r="B26" s="179"/>
      <c r="C26" s="43"/>
      <c r="D26" s="43"/>
      <c r="E26" s="43"/>
    </row>
    <row r="27" spans="1:5" ht="14.25">
      <c r="A27" s="43" t="s">
        <v>292</v>
      </c>
      <c r="B27" s="179"/>
      <c r="C27" s="43"/>
      <c r="D27" s="43"/>
      <c r="E27" s="43"/>
    </row>
    <row r="28" spans="1:5" ht="14.25">
      <c r="A28" s="43" t="s">
        <v>293</v>
      </c>
      <c r="B28" s="179"/>
      <c r="C28" s="43"/>
      <c r="D28" s="43"/>
      <c r="E28" s="43"/>
    </row>
    <row r="29" spans="1:5" ht="14.25">
      <c r="A29" s="43" t="s">
        <v>294</v>
      </c>
      <c r="B29" s="179" t="s">
        <v>295</v>
      </c>
      <c r="C29" s="43"/>
      <c r="D29" s="43"/>
      <c r="E29" s="43"/>
    </row>
    <row r="30" spans="1:5" ht="15">
      <c r="A30" s="158" t="s">
        <v>399</v>
      </c>
      <c r="B30" s="179"/>
      <c r="C30" s="193">
        <v>7887</v>
      </c>
      <c r="D30" s="193">
        <v>7887</v>
      </c>
      <c r="E30" s="43"/>
    </row>
    <row r="31" spans="1:5" ht="14.25">
      <c r="A31" s="43" t="s">
        <v>296</v>
      </c>
      <c r="B31" s="179"/>
      <c r="C31" s="43"/>
      <c r="D31" s="43"/>
      <c r="E31" s="43"/>
    </row>
    <row r="32" spans="1:5" ht="14.25">
      <c r="A32" s="43" t="s">
        <v>400</v>
      </c>
      <c r="B32" s="179"/>
      <c r="C32" s="43"/>
      <c r="D32" s="43"/>
      <c r="E32" s="43"/>
    </row>
    <row r="33" spans="1:5" ht="28.5">
      <c r="A33" s="130" t="s">
        <v>401</v>
      </c>
      <c r="B33" s="179"/>
      <c r="C33" s="43"/>
      <c r="D33" s="43"/>
      <c r="E33" s="43"/>
    </row>
    <row r="34" spans="1:5" ht="14.25">
      <c r="A34" s="43" t="s">
        <v>297</v>
      </c>
      <c r="B34" s="179" t="s">
        <v>298</v>
      </c>
      <c r="C34" s="43"/>
      <c r="D34" s="43"/>
      <c r="E34" s="43"/>
    </row>
    <row r="35" spans="1:5" ht="14.25">
      <c r="A35" s="43" t="s">
        <v>299</v>
      </c>
      <c r="B35" s="179" t="s">
        <v>300</v>
      </c>
      <c r="C35" s="43"/>
      <c r="D35" s="43"/>
      <c r="E35" s="43"/>
    </row>
    <row r="36" spans="1:5" ht="14.25">
      <c r="A36" s="43" t="s">
        <v>301</v>
      </c>
      <c r="B36" s="179" t="s">
        <v>302</v>
      </c>
      <c r="C36" s="43"/>
      <c r="D36" s="43"/>
      <c r="E36" s="43"/>
    </row>
    <row r="37" spans="1:5" ht="14.25">
      <c r="A37" s="43" t="s">
        <v>303</v>
      </c>
      <c r="B37" s="179" t="s">
        <v>304</v>
      </c>
      <c r="C37" s="43">
        <v>7887</v>
      </c>
      <c r="D37" s="43">
        <v>7887</v>
      </c>
      <c r="E37" s="43"/>
    </row>
    <row r="38" spans="1:5" ht="28.5">
      <c r="A38" s="130" t="s">
        <v>305</v>
      </c>
      <c r="B38" s="179" t="s">
        <v>306</v>
      </c>
      <c r="C38" s="43"/>
      <c r="D38" s="43"/>
      <c r="E38" s="43"/>
    </row>
    <row r="39" spans="1:5" ht="14.25">
      <c r="A39" s="43" t="s">
        <v>307</v>
      </c>
      <c r="B39" s="179"/>
      <c r="C39" s="43">
        <v>7887</v>
      </c>
      <c r="D39" s="43">
        <v>7887</v>
      </c>
      <c r="E39" s="43"/>
    </row>
    <row r="40" spans="1:5" ht="15">
      <c r="A40" s="15"/>
      <c r="B40" s="131"/>
      <c r="C40" s="132"/>
      <c r="D40" s="133"/>
      <c r="E40" s="16"/>
    </row>
    <row r="41" spans="1:5" ht="14.25">
      <c r="A41" s="98" t="s">
        <v>380</v>
      </c>
      <c r="B41" s="247"/>
      <c r="C41" s="153"/>
      <c r="D41" s="153"/>
      <c r="E41" s="153"/>
    </row>
    <row r="42" spans="1:5" ht="14.25">
      <c r="A42" s="43" t="s">
        <v>273</v>
      </c>
      <c r="B42" s="179"/>
      <c r="C42" s="43"/>
      <c r="D42" s="43"/>
      <c r="E42" s="43"/>
    </row>
    <row r="43" spans="1:5" ht="14.25">
      <c r="A43" s="43" t="s">
        <v>274</v>
      </c>
      <c r="B43" s="179"/>
      <c r="C43" s="43"/>
      <c r="D43" s="43"/>
      <c r="E43" s="43"/>
    </row>
    <row r="44" spans="1:5" ht="14.25">
      <c r="A44" s="43" t="s">
        <v>275</v>
      </c>
      <c r="B44" s="179" t="s">
        <v>276</v>
      </c>
      <c r="C44" s="43"/>
      <c r="D44" s="43"/>
      <c r="E44" s="43"/>
    </row>
    <row r="45" spans="1:5" ht="14.25">
      <c r="A45" s="43" t="s">
        <v>277</v>
      </c>
      <c r="B45" s="179" t="s">
        <v>278</v>
      </c>
      <c r="C45" s="43"/>
      <c r="D45" s="43"/>
      <c r="E45" s="43"/>
    </row>
    <row r="46" spans="1:5" ht="14.25">
      <c r="A46" s="43" t="s">
        <v>279</v>
      </c>
      <c r="B46" s="179" t="s">
        <v>280</v>
      </c>
      <c r="C46" s="43">
        <v>32448</v>
      </c>
      <c r="D46" s="43">
        <v>32448</v>
      </c>
      <c r="E46" s="43"/>
    </row>
    <row r="47" spans="1:5" ht="14.25">
      <c r="A47" s="43" t="s">
        <v>281</v>
      </c>
      <c r="B47" s="179"/>
      <c r="C47" s="43"/>
      <c r="D47" s="43"/>
      <c r="E47" s="43"/>
    </row>
    <row r="48" spans="1:5" ht="14.25">
      <c r="A48" s="43"/>
      <c r="B48" s="179"/>
      <c r="C48" s="43"/>
      <c r="D48" s="43"/>
      <c r="E48" s="43"/>
    </row>
    <row r="49" spans="1:5" ht="14.25">
      <c r="A49" s="43" t="s">
        <v>282</v>
      </c>
      <c r="B49" s="179"/>
      <c r="C49" s="43"/>
      <c r="D49" s="43"/>
      <c r="E49" s="43"/>
    </row>
    <row r="50" spans="1:5" ht="14.25">
      <c r="A50" s="43" t="s">
        <v>283</v>
      </c>
      <c r="B50" s="179" t="s">
        <v>284</v>
      </c>
      <c r="C50" s="43"/>
      <c r="D50" s="43"/>
      <c r="E50" s="43"/>
    </row>
    <row r="51" spans="1:5" ht="14.25">
      <c r="A51" s="43" t="s">
        <v>285</v>
      </c>
      <c r="B51" s="179" t="s">
        <v>286</v>
      </c>
      <c r="C51" s="43"/>
      <c r="D51" s="43"/>
      <c r="E51" s="43"/>
    </row>
    <row r="52" spans="1:5" ht="14.25">
      <c r="A52" s="43" t="s">
        <v>287</v>
      </c>
      <c r="B52" s="179" t="s">
        <v>288</v>
      </c>
      <c r="C52" s="43"/>
      <c r="D52" s="43"/>
      <c r="E52" s="43"/>
    </row>
    <row r="53" spans="1:5" ht="14.25">
      <c r="A53" s="43" t="s">
        <v>289</v>
      </c>
      <c r="B53" s="179" t="s">
        <v>290</v>
      </c>
      <c r="C53" s="43">
        <v>-32450</v>
      </c>
      <c r="D53" s="43">
        <v>-32450</v>
      </c>
      <c r="E53" s="43"/>
    </row>
    <row r="54" spans="1:5" ht="14.25">
      <c r="A54" s="43" t="s">
        <v>291</v>
      </c>
      <c r="B54" s="179"/>
      <c r="C54" s="43"/>
      <c r="D54" s="43"/>
      <c r="E54" s="43"/>
    </row>
    <row r="55" spans="1:5" ht="14.25">
      <c r="A55" s="43" t="s">
        <v>402</v>
      </c>
      <c r="B55" s="179"/>
      <c r="C55" s="43"/>
      <c r="D55" s="43"/>
      <c r="E55" s="43"/>
    </row>
    <row r="56" spans="1:5" ht="14.25">
      <c r="A56" s="43" t="s">
        <v>398</v>
      </c>
      <c r="B56" s="179"/>
      <c r="C56" s="43"/>
      <c r="D56" s="43"/>
      <c r="E56" s="43"/>
    </row>
    <row r="57" spans="1:5" ht="14.25">
      <c r="A57" s="43" t="s">
        <v>292</v>
      </c>
      <c r="B57" s="179"/>
      <c r="C57" s="43"/>
      <c r="D57" s="43"/>
      <c r="E57" s="43"/>
    </row>
    <row r="58" spans="1:5" ht="14.25">
      <c r="A58" s="43" t="s">
        <v>293</v>
      </c>
      <c r="B58" s="179"/>
      <c r="C58" s="43"/>
      <c r="D58" s="43"/>
      <c r="E58" s="43"/>
    </row>
    <row r="59" spans="1:5" ht="14.25">
      <c r="A59" s="43" t="s">
        <v>294</v>
      </c>
      <c r="B59" s="179" t="s">
        <v>295</v>
      </c>
      <c r="C59" s="43">
        <v>2</v>
      </c>
      <c r="D59" s="43">
        <v>2</v>
      </c>
      <c r="E59" s="43"/>
    </row>
    <row r="60" spans="1:5" ht="15">
      <c r="A60" s="158" t="s">
        <v>383</v>
      </c>
      <c r="B60" s="179"/>
      <c r="C60" s="193">
        <v>0</v>
      </c>
      <c r="D60" s="193">
        <v>0</v>
      </c>
      <c r="E60" s="43"/>
    </row>
    <row r="61" spans="1:5" ht="14.25">
      <c r="A61" s="43" t="s">
        <v>296</v>
      </c>
      <c r="B61" s="179"/>
      <c r="C61" s="43"/>
      <c r="D61" s="43"/>
      <c r="E61" s="43"/>
    </row>
    <row r="62" spans="1:5" ht="14.25">
      <c r="A62" s="43" t="s">
        <v>381</v>
      </c>
      <c r="B62" s="179"/>
      <c r="C62" s="43"/>
      <c r="D62" s="43"/>
      <c r="E62" s="43"/>
    </row>
    <row r="63" spans="1:5" ht="14.25">
      <c r="A63" s="43" t="s">
        <v>382</v>
      </c>
      <c r="B63" s="179"/>
      <c r="C63" s="43"/>
      <c r="D63" s="43"/>
      <c r="E63" s="43"/>
    </row>
    <row r="64" spans="1:5" ht="14.25">
      <c r="A64" s="43" t="s">
        <v>297</v>
      </c>
      <c r="B64" s="179" t="s">
        <v>298</v>
      </c>
      <c r="C64" s="43"/>
      <c r="D64" s="43"/>
      <c r="E64" s="43"/>
    </row>
    <row r="65" spans="1:5" ht="14.25">
      <c r="A65" s="43" t="s">
        <v>299</v>
      </c>
      <c r="B65" s="179" t="s">
        <v>300</v>
      </c>
      <c r="C65" s="43"/>
      <c r="D65" s="43"/>
      <c r="E65" s="43"/>
    </row>
    <row r="66" spans="1:5" ht="14.25">
      <c r="A66" s="43" t="s">
        <v>301</v>
      </c>
      <c r="B66" s="179" t="s">
        <v>302</v>
      </c>
      <c r="C66" s="43"/>
      <c r="D66" s="43"/>
      <c r="E66" s="43"/>
    </row>
    <row r="67" spans="1:5" ht="14.25">
      <c r="A67" s="43" t="s">
        <v>303</v>
      </c>
      <c r="B67" s="179" t="s">
        <v>304</v>
      </c>
      <c r="C67" s="43"/>
      <c r="D67" s="43"/>
      <c r="E67" s="43"/>
    </row>
    <row r="68" spans="1:5" ht="28.5">
      <c r="A68" s="130" t="s">
        <v>305</v>
      </c>
      <c r="B68" s="179" t="s">
        <v>306</v>
      </c>
      <c r="C68" s="43"/>
      <c r="D68" s="43"/>
      <c r="E68" s="43"/>
    </row>
    <row r="69" spans="1:5" ht="14.25">
      <c r="A69" s="43" t="s">
        <v>307</v>
      </c>
      <c r="B69" s="179"/>
      <c r="C69" s="43">
        <v>0</v>
      </c>
      <c r="D69" s="43">
        <v>0</v>
      </c>
      <c r="E69" s="43"/>
    </row>
    <row r="70" spans="1:5" ht="15">
      <c r="A70" s="14" t="s">
        <v>384</v>
      </c>
      <c r="B70" s="121"/>
      <c r="C70" s="99"/>
      <c r="D70" s="123"/>
      <c r="E70" s="11"/>
    </row>
    <row r="71" spans="1:5" ht="14.25">
      <c r="A71" s="11"/>
      <c r="B71" s="87"/>
      <c r="C71" s="11"/>
      <c r="D71" s="39"/>
      <c r="E71" s="11"/>
    </row>
    <row r="72" spans="1:5" ht="14.25">
      <c r="A72" s="98" t="s">
        <v>308</v>
      </c>
      <c r="B72" s="247"/>
      <c r="C72" s="153"/>
      <c r="D72" s="153"/>
      <c r="E72" s="153"/>
    </row>
    <row r="73" spans="1:5" ht="14.25">
      <c r="A73" s="43" t="s">
        <v>273</v>
      </c>
      <c r="B73" s="179"/>
      <c r="C73" s="43"/>
      <c r="D73" s="43"/>
      <c r="E73" s="43"/>
    </row>
    <row r="74" spans="1:5" ht="14.25">
      <c r="A74" s="43" t="s">
        <v>274</v>
      </c>
      <c r="B74" s="179"/>
      <c r="C74" s="43"/>
      <c r="D74" s="43"/>
      <c r="E74" s="43"/>
    </row>
    <row r="75" spans="1:5" ht="14.25">
      <c r="A75" s="43" t="s">
        <v>275</v>
      </c>
      <c r="B75" s="179" t="s">
        <v>276</v>
      </c>
      <c r="C75" s="43"/>
      <c r="D75" s="43"/>
      <c r="E75" s="43"/>
    </row>
    <row r="76" spans="1:5" ht="14.25">
      <c r="A76" s="43" t="s">
        <v>277</v>
      </c>
      <c r="B76" s="179" t="s">
        <v>278</v>
      </c>
      <c r="C76" s="43"/>
      <c r="D76" s="43"/>
      <c r="E76" s="43"/>
    </row>
    <row r="77" spans="1:5" ht="14.25">
      <c r="A77" s="43" t="s">
        <v>279</v>
      </c>
      <c r="B77" s="179" t="s">
        <v>280</v>
      </c>
      <c r="C77" s="43">
        <v>581928</v>
      </c>
      <c r="D77" s="43">
        <v>581928</v>
      </c>
      <c r="E77" s="43"/>
    </row>
    <row r="78" spans="1:5" ht="14.25">
      <c r="A78" s="43" t="s">
        <v>281</v>
      </c>
      <c r="B78" s="179"/>
      <c r="C78" s="43"/>
      <c r="D78" s="43"/>
      <c r="E78" s="43"/>
    </row>
    <row r="79" spans="1:5" ht="14.25">
      <c r="A79" s="43"/>
      <c r="B79" s="179"/>
      <c r="C79" s="43"/>
      <c r="D79" s="43"/>
      <c r="E79" s="43"/>
    </row>
    <row r="80" spans="1:5" ht="14.25">
      <c r="A80" s="43" t="s">
        <v>282</v>
      </c>
      <c r="B80" s="179"/>
      <c r="C80" s="43"/>
      <c r="D80" s="43"/>
      <c r="E80" s="43"/>
    </row>
    <row r="81" spans="1:5" ht="14.25">
      <c r="A81" s="43" t="s">
        <v>283</v>
      </c>
      <c r="B81" s="179" t="s">
        <v>284</v>
      </c>
      <c r="C81" s="43"/>
      <c r="D81" s="43"/>
      <c r="E81" s="43"/>
    </row>
    <row r="82" spans="1:5" ht="14.25">
      <c r="A82" s="43" t="s">
        <v>285</v>
      </c>
      <c r="B82" s="179" t="s">
        <v>286</v>
      </c>
      <c r="C82" s="43"/>
      <c r="D82" s="43"/>
      <c r="E82" s="43"/>
    </row>
    <row r="83" spans="1:5" ht="14.25">
      <c r="A83" s="43" t="s">
        <v>287</v>
      </c>
      <c r="B83" s="179" t="s">
        <v>288</v>
      </c>
      <c r="C83" s="43"/>
      <c r="D83" s="43"/>
      <c r="E83" s="43"/>
    </row>
    <row r="84" spans="1:5" ht="14.25">
      <c r="A84" s="43" t="s">
        <v>289</v>
      </c>
      <c r="B84" s="179" t="s">
        <v>290</v>
      </c>
      <c r="C84" s="43">
        <v>-209351</v>
      </c>
      <c r="D84" s="43">
        <v>-209351</v>
      </c>
      <c r="E84" s="43"/>
    </row>
    <row r="85" spans="1:5" ht="14.25">
      <c r="A85" s="43" t="s">
        <v>291</v>
      </c>
      <c r="B85" s="179"/>
      <c r="C85" s="43"/>
      <c r="D85" s="43"/>
      <c r="E85" s="43"/>
    </row>
    <row r="86" spans="1:5" ht="14.25">
      <c r="A86" s="43"/>
      <c r="B86" s="179"/>
      <c r="C86" s="43"/>
      <c r="D86" s="43"/>
      <c r="E86" s="43"/>
    </row>
    <row r="87" spans="1:5" ht="14.25">
      <c r="A87" s="43" t="s">
        <v>309</v>
      </c>
      <c r="B87" s="179"/>
      <c r="C87" s="43"/>
      <c r="D87" s="43"/>
      <c r="E87" s="43"/>
    </row>
    <row r="88" spans="1:5" ht="14.25">
      <c r="A88" s="43" t="s">
        <v>310</v>
      </c>
      <c r="B88" s="179" t="s">
        <v>311</v>
      </c>
      <c r="C88" s="43">
        <v>10402</v>
      </c>
      <c r="D88" s="43">
        <v>10402</v>
      </c>
      <c r="E88" s="43"/>
    </row>
    <row r="89" spans="1:5" ht="14.25">
      <c r="A89" s="43"/>
      <c r="B89" s="179"/>
      <c r="C89" s="43"/>
      <c r="D89" s="43"/>
      <c r="E89" s="43"/>
    </row>
    <row r="90" spans="1:5" ht="14.25">
      <c r="A90" s="43" t="s">
        <v>398</v>
      </c>
      <c r="B90" s="179"/>
      <c r="C90" s="43"/>
      <c r="D90" s="43"/>
      <c r="E90" s="43"/>
    </row>
    <row r="91" spans="1:5" ht="14.25">
      <c r="A91" s="43" t="s">
        <v>292</v>
      </c>
      <c r="B91" s="179"/>
      <c r="C91" s="43"/>
      <c r="D91" s="43"/>
      <c r="E91" s="43"/>
    </row>
    <row r="92" spans="1:5" ht="14.25">
      <c r="A92" s="43" t="s">
        <v>293</v>
      </c>
      <c r="B92" s="179"/>
      <c r="C92" s="43"/>
      <c r="D92" s="43"/>
      <c r="E92" s="43"/>
    </row>
    <row r="93" spans="1:5" ht="14.25">
      <c r="A93" s="43" t="s">
        <v>294</v>
      </c>
      <c r="B93" s="179" t="s">
        <v>295</v>
      </c>
      <c r="C93" s="43">
        <v>39094</v>
      </c>
      <c r="D93" s="43">
        <v>39094</v>
      </c>
      <c r="E93" s="43"/>
    </row>
    <row r="94" spans="1:5" ht="15">
      <c r="A94" s="158" t="s">
        <v>312</v>
      </c>
      <c r="B94" s="255"/>
      <c r="C94" s="193">
        <v>422073</v>
      </c>
      <c r="D94" s="193">
        <v>422073</v>
      </c>
      <c r="E94" s="43"/>
    </row>
    <row r="95" spans="1:5" ht="14.25">
      <c r="A95" s="43" t="s">
        <v>296</v>
      </c>
      <c r="B95" s="179"/>
      <c r="C95" s="43"/>
      <c r="D95" s="43"/>
      <c r="E95" s="43"/>
    </row>
    <row r="96" spans="1:5" ht="14.25">
      <c r="A96" s="43" t="s">
        <v>379</v>
      </c>
      <c r="B96" s="179"/>
      <c r="C96" s="43"/>
      <c r="D96" s="43"/>
      <c r="E96" s="43"/>
    </row>
    <row r="97" spans="1:5" ht="14.25">
      <c r="A97" s="43" t="s">
        <v>486</v>
      </c>
      <c r="B97" s="179"/>
      <c r="C97" s="43"/>
      <c r="D97" s="43"/>
      <c r="E97" s="43"/>
    </row>
    <row r="98" spans="1:5" ht="14.25">
      <c r="A98" s="43" t="s">
        <v>297</v>
      </c>
      <c r="B98" s="179" t="s">
        <v>298</v>
      </c>
      <c r="C98" s="43">
        <v>12400</v>
      </c>
      <c r="D98" s="43">
        <v>12400</v>
      </c>
      <c r="E98" s="43"/>
    </row>
    <row r="99" spans="1:5" ht="14.25">
      <c r="A99" s="43" t="s">
        <v>299</v>
      </c>
      <c r="B99" s="179" t="s">
        <v>300</v>
      </c>
      <c r="C99" s="43">
        <v>5000</v>
      </c>
      <c r="D99" s="43">
        <v>5000</v>
      </c>
      <c r="E99" s="43"/>
    </row>
    <row r="100" spans="1:5" ht="14.25">
      <c r="A100" s="43" t="s">
        <v>301</v>
      </c>
      <c r="B100" s="179" t="s">
        <v>302</v>
      </c>
      <c r="C100" s="43">
        <v>3917</v>
      </c>
      <c r="D100" s="43">
        <v>3917</v>
      </c>
      <c r="E100" s="43"/>
    </row>
    <row r="101" spans="1:5" ht="14.25">
      <c r="A101" s="43" t="s">
        <v>303</v>
      </c>
      <c r="B101" s="179" t="s">
        <v>304</v>
      </c>
      <c r="C101" s="43">
        <v>102000</v>
      </c>
      <c r="D101" s="43">
        <v>102000</v>
      </c>
      <c r="E101" s="43"/>
    </row>
    <row r="102" spans="1:5" ht="14.25">
      <c r="A102" s="130" t="s">
        <v>307</v>
      </c>
      <c r="B102" s="179"/>
      <c r="C102" s="43">
        <f>SUM(C98:C101)</f>
        <v>123317</v>
      </c>
      <c r="D102" s="43">
        <f>SUM(D98:D101)</f>
        <v>123317</v>
      </c>
      <c r="E102" s="43"/>
    </row>
    <row r="103" spans="1:5" ht="14.25">
      <c r="A103" s="43"/>
      <c r="B103" s="179"/>
      <c r="C103" s="43"/>
      <c r="D103" s="43"/>
      <c r="E103" s="43"/>
    </row>
    <row r="104" spans="1:5" s="36" customFormat="1" ht="14.25">
      <c r="A104" s="43" t="s">
        <v>487</v>
      </c>
      <c r="B104" s="179"/>
      <c r="C104" s="43"/>
      <c r="D104" s="43"/>
      <c r="E104" s="43"/>
    </row>
    <row r="105" spans="1:5" ht="14.25">
      <c r="A105" s="43" t="s">
        <v>297</v>
      </c>
      <c r="B105" s="179" t="s">
        <v>298</v>
      </c>
      <c r="C105" s="43">
        <v>16892</v>
      </c>
      <c r="D105" s="43">
        <v>16892</v>
      </c>
      <c r="E105" s="43"/>
    </row>
    <row r="106" spans="1:5" ht="14.25">
      <c r="A106" s="43" t="s">
        <v>299</v>
      </c>
      <c r="B106" s="179" t="s">
        <v>300</v>
      </c>
      <c r="C106" s="43"/>
      <c r="D106" s="43"/>
      <c r="E106" s="43"/>
    </row>
    <row r="107" spans="1:5" ht="14.25">
      <c r="A107" s="43" t="s">
        <v>301</v>
      </c>
      <c r="B107" s="179" t="s">
        <v>302</v>
      </c>
      <c r="C107" s="43">
        <v>3950</v>
      </c>
      <c r="D107" s="43">
        <v>3950</v>
      </c>
      <c r="E107" s="43"/>
    </row>
    <row r="108" spans="1:5" ht="14.25">
      <c r="A108" s="43" t="s">
        <v>303</v>
      </c>
      <c r="B108" s="179" t="s">
        <v>304</v>
      </c>
      <c r="C108" s="43">
        <v>13001</v>
      </c>
      <c r="D108" s="43">
        <v>13001</v>
      </c>
      <c r="E108" s="43"/>
    </row>
    <row r="109" spans="1:5" ht="14.25">
      <c r="A109" s="130" t="s">
        <v>307</v>
      </c>
      <c r="B109" s="179"/>
      <c r="C109" s="43">
        <f>SUM(C105:C108)</f>
        <v>33843</v>
      </c>
      <c r="D109" s="43">
        <f>SUM(D105:D108)</f>
        <v>33843</v>
      </c>
      <c r="E109" s="43"/>
    </row>
    <row r="110" spans="1:5" ht="14.25">
      <c r="A110" s="43"/>
      <c r="B110" s="179"/>
      <c r="C110" s="43"/>
      <c r="D110" s="43"/>
      <c r="E110" s="43"/>
    </row>
    <row r="111" spans="1:5" ht="14.25">
      <c r="A111" s="43" t="s">
        <v>313</v>
      </c>
      <c r="B111" s="179"/>
      <c r="C111" s="43"/>
      <c r="D111" s="43"/>
      <c r="E111" s="43"/>
    </row>
    <row r="112" spans="1:5" ht="14.25">
      <c r="A112" s="43" t="s">
        <v>314</v>
      </c>
      <c r="B112" s="179"/>
      <c r="C112" s="43"/>
      <c r="D112" s="43"/>
      <c r="E112" s="43"/>
    </row>
    <row r="113" spans="1:5" ht="14.25">
      <c r="A113" s="43" t="s">
        <v>297</v>
      </c>
      <c r="B113" s="179" t="s">
        <v>298</v>
      </c>
      <c r="C113" s="43">
        <v>1097</v>
      </c>
      <c r="D113" s="43">
        <v>1097</v>
      </c>
      <c r="E113" s="43"/>
    </row>
    <row r="114" spans="1:5" ht="14.25">
      <c r="A114" s="43" t="s">
        <v>299</v>
      </c>
      <c r="B114" s="179" t="s">
        <v>300</v>
      </c>
      <c r="C114" s="43">
        <v>52906</v>
      </c>
      <c r="D114" s="43">
        <v>52906</v>
      </c>
      <c r="E114" s="43"/>
    </row>
    <row r="115" spans="1:5" ht="14.25">
      <c r="A115" s="43" t="s">
        <v>301</v>
      </c>
      <c r="B115" s="179" t="s">
        <v>302</v>
      </c>
      <c r="C115" s="43">
        <v>7371</v>
      </c>
      <c r="D115" s="43">
        <v>7371</v>
      </c>
      <c r="E115" s="43"/>
    </row>
    <row r="116" spans="1:5" ht="14.25">
      <c r="A116" s="43" t="s">
        <v>303</v>
      </c>
      <c r="B116" s="179" t="s">
        <v>304</v>
      </c>
      <c r="C116" s="43"/>
      <c r="D116" s="43"/>
      <c r="E116" s="43"/>
    </row>
    <row r="117" spans="1:5" ht="14.25">
      <c r="A117" s="130" t="s">
        <v>488</v>
      </c>
      <c r="B117" s="179" t="s">
        <v>489</v>
      </c>
      <c r="C117" s="43">
        <v>18494</v>
      </c>
      <c r="D117" s="43">
        <v>19484</v>
      </c>
      <c r="E117" s="43"/>
    </row>
    <row r="118" spans="1:5" ht="14.25">
      <c r="A118" s="43" t="s">
        <v>307</v>
      </c>
      <c r="B118" s="179"/>
      <c r="C118" s="43">
        <v>79868</v>
      </c>
      <c r="D118" s="43">
        <v>79868</v>
      </c>
      <c r="E118" s="43"/>
    </row>
    <row r="119" spans="1:5" ht="14.25">
      <c r="A119" s="43"/>
      <c r="B119" s="179"/>
      <c r="C119" s="43"/>
      <c r="D119" s="43"/>
      <c r="E119" s="43"/>
    </row>
    <row r="120" spans="1:5" ht="14.25">
      <c r="A120" s="43"/>
      <c r="B120" s="179"/>
      <c r="C120" s="43"/>
      <c r="D120" s="43"/>
      <c r="E120" s="43"/>
    </row>
    <row r="121" spans="1:5" ht="28.5">
      <c r="A121" s="130" t="s">
        <v>490</v>
      </c>
      <c r="B121" s="179"/>
      <c r="C121" s="43"/>
      <c r="D121" s="43"/>
      <c r="E121" s="43"/>
    </row>
    <row r="122" spans="1:5" ht="14.25">
      <c r="A122" s="43" t="s">
        <v>299</v>
      </c>
      <c r="B122" s="179" t="s">
        <v>300</v>
      </c>
      <c r="C122" s="43">
        <v>117066</v>
      </c>
      <c r="D122" s="43">
        <v>117066</v>
      </c>
      <c r="E122" s="43"/>
    </row>
    <row r="123" spans="1:5" ht="14.25">
      <c r="A123" s="43" t="s">
        <v>301</v>
      </c>
      <c r="B123" s="179" t="s">
        <v>302</v>
      </c>
      <c r="C123" s="43">
        <v>21000</v>
      </c>
      <c r="D123" s="43">
        <v>21000</v>
      </c>
      <c r="E123" s="43"/>
    </row>
    <row r="124" spans="1:5" ht="14.25">
      <c r="A124" s="43" t="s">
        <v>303</v>
      </c>
      <c r="B124" s="179" t="s">
        <v>304</v>
      </c>
      <c r="C124" s="43">
        <v>7479</v>
      </c>
      <c r="D124" s="43">
        <v>7479</v>
      </c>
      <c r="E124" s="43"/>
    </row>
    <row r="125" spans="1:5" ht="14.25">
      <c r="A125" s="43" t="s">
        <v>305</v>
      </c>
      <c r="B125" s="179" t="s">
        <v>306</v>
      </c>
      <c r="C125" s="43"/>
      <c r="D125" s="43"/>
      <c r="E125" s="43"/>
    </row>
    <row r="126" spans="1:5" ht="14.25">
      <c r="A126" s="43" t="s">
        <v>307</v>
      </c>
      <c r="B126" s="179"/>
      <c r="C126" s="43">
        <v>145545</v>
      </c>
      <c r="D126" s="43">
        <v>145545</v>
      </c>
      <c r="E126" s="43"/>
    </row>
    <row r="127" spans="1:5" ht="14.25">
      <c r="A127" s="43"/>
      <c r="B127" s="179"/>
      <c r="C127" s="43"/>
      <c r="D127" s="43"/>
      <c r="E127" s="43"/>
    </row>
    <row r="128" spans="1:5" ht="14.25">
      <c r="A128" s="43" t="s">
        <v>378</v>
      </c>
      <c r="B128" s="179"/>
      <c r="C128" s="43"/>
      <c r="D128" s="43"/>
      <c r="E128" s="43"/>
    </row>
    <row r="129" spans="1:5" ht="14.25">
      <c r="A129" s="43" t="s">
        <v>297</v>
      </c>
      <c r="B129" s="179" t="s">
        <v>298</v>
      </c>
      <c r="C129" s="43"/>
      <c r="D129" s="43"/>
      <c r="E129" s="43"/>
    </row>
    <row r="130" spans="1:5" ht="14.25">
      <c r="A130" s="43" t="s">
        <v>299</v>
      </c>
      <c r="B130" s="179" t="s">
        <v>300</v>
      </c>
      <c r="C130" s="43"/>
      <c r="D130" s="43"/>
      <c r="E130" s="43"/>
    </row>
    <row r="131" spans="1:5" ht="14.25">
      <c r="A131" s="43" t="s">
        <v>301</v>
      </c>
      <c r="B131" s="179" t="s">
        <v>302</v>
      </c>
      <c r="C131" s="43"/>
      <c r="D131" s="43"/>
      <c r="E131" s="43"/>
    </row>
    <row r="132" spans="1:5" ht="14.25">
      <c r="A132" s="43" t="s">
        <v>303</v>
      </c>
      <c r="B132" s="179" t="s">
        <v>304</v>
      </c>
      <c r="C132" s="43">
        <v>39500</v>
      </c>
      <c r="D132" s="43">
        <v>39500</v>
      </c>
      <c r="E132" s="43"/>
    </row>
    <row r="133" spans="1:5" ht="28.5">
      <c r="A133" s="130" t="s">
        <v>305</v>
      </c>
      <c r="B133" s="179" t="s">
        <v>306</v>
      </c>
      <c r="C133" s="43"/>
      <c r="D133" s="43"/>
      <c r="E133" s="43"/>
    </row>
    <row r="134" spans="1:5" ht="14.25">
      <c r="A134" s="43" t="s">
        <v>307</v>
      </c>
      <c r="B134" s="179"/>
      <c r="C134" s="43">
        <v>39500</v>
      </c>
      <c r="D134" s="43">
        <v>39500</v>
      </c>
      <c r="E134" s="43"/>
    </row>
    <row r="135" spans="1:5" ht="14.25">
      <c r="A135" s="43"/>
      <c r="B135" s="179"/>
      <c r="C135" s="43"/>
      <c r="D135" s="43"/>
      <c r="E135" s="43"/>
    </row>
    <row r="136" spans="1:5" ht="15">
      <c r="A136" s="256" t="s">
        <v>315</v>
      </c>
      <c r="B136" s="179"/>
      <c r="C136" s="193">
        <v>422073</v>
      </c>
      <c r="D136" s="193">
        <v>422073</v>
      </c>
      <c r="E136" s="43"/>
    </row>
    <row r="137" spans="1:5" ht="14.25">
      <c r="A137" s="35"/>
      <c r="B137" s="35"/>
      <c r="C137" s="35"/>
      <c r="E137" s="35"/>
    </row>
    <row r="138" spans="1:5" ht="14.25">
      <c r="A138" s="35"/>
      <c r="B138" s="35"/>
      <c r="C138" s="35"/>
      <c r="E138" s="35"/>
    </row>
    <row r="139" spans="1:5" ht="14.25">
      <c r="A139" s="35"/>
      <c r="B139" s="35"/>
      <c r="C139" s="35"/>
      <c r="E139" s="35"/>
    </row>
    <row r="140" spans="1:5" ht="14.25">
      <c r="A140" s="35"/>
      <c r="B140" s="35"/>
      <c r="C140" s="35"/>
      <c r="E140" s="35"/>
    </row>
    <row r="141" spans="1:5" ht="14.25">
      <c r="A141" s="35"/>
      <c r="B141" s="35"/>
      <c r="C141" s="35"/>
      <c r="E141" s="35"/>
    </row>
    <row r="142" spans="1:5" ht="14.25">
      <c r="A142" s="35"/>
      <c r="B142" s="35"/>
      <c r="C142" s="35"/>
      <c r="E142" s="35"/>
    </row>
    <row r="143" spans="1:3" ht="14.25">
      <c r="A143" t="s">
        <v>30</v>
      </c>
      <c r="C143" t="s">
        <v>153</v>
      </c>
    </row>
    <row r="144" spans="1:4" ht="14.25">
      <c r="A144" t="s">
        <v>156</v>
      </c>
      <c r="C144" t="s">
        <v>157</v>
      </c>
      <c r="D144"/>
    </row>
    <row r="145" spans="1:4" ht="14.25">
      <c r="A145" s="1"/>
      <c r="D145"/>
    </row>
  </sheetData>
  <sheetProtection/>
  <mergeCells count="2">
    <mergeCell ref="D2:E2"/>
    <mergeCell ref="A4:E4"/>
  </mergeCells>
  <printOptions/>
  <pageMargins left="0.5118110236220472" right="0.5118110236220472" top="0.984251968503937" bottom="0.984251968503937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140625" style="0" customWidth="1"/>
    <col min="2" max="2" width="55.8515625" style="0" customWidth="1"/>
    <col min="3" max="3" width="10.8515625" style="0" customWidth="1"/>
    <col min="4" max="4" width="10.00390625" style="0" customWidth="1"/>
  </cols>
  <sheetData>
    <row r="1" spans="3:4" ht="14.25">
      <c r="C1" s="258" t="s">
        <v>365</v>
      </c>
      <c r="D1" s="258"/>
    </row>
    <row r="3" spans="1:4" ht="45" customHeight="1">
      <c r="A3" s="304" t="s">
        <v>453</v>
      </c>
      <c r="B3" s="305"/>
      <c r="C3" s="305"/>
      <c r="D3" s="305"/>
    </row>
    <row r="6" spans="1:4" ht="51">
      <c r="A6" s="11"/>
      <c r="B6" s="103" t="s">
        <v>321</v>
      </c>
      <c r="C6" s="104" t="s">
        <v>322</v>
      </c>
      <c r="D6" s="105" t="s">
        <v>454</v>
      </c>
    </row>
    <row r="7" spans="1:4" ht="15">
      <c r="A7" s="99" t="s">
        <v>320</v>
      </c>
      <c r="B7" s="99" t="s">
        <v>323</v>
      </c>
      <c r="C7" s="193"/>
      <c r="D7" s="193">
        <v>434108</v>
      </c>
    </row>
    <row r="8" spans="1:4" ht="14.25">
      <c r="A8" s="11"/>
      <c r="B8" s="11" t="s">
        <v>324</v>
      </c>
      <c r="C8" s="43">
        <v>47</v>
      </c>
      <c r="D8" s="43">
        <v>434108</v>
      </c>
    </row>
    <row r="9" spans="1:4" ht="15">
      <c r="A9" s="99" t="s">
        <v>325</v>
      </c>
      <c r="B9" s="99" t="s">
        <v>326</v>
      </c>
      <c r="C9" s="193"/>
      <c r="D9" s="193">
        <f>D10+D11</f>
        <v>57701</v>
      </c>
    </row>
    <row r="10" spans="1:4" ht="14.25">
      <c r="A10" s="11"/>
      <c r="B10" s="11" t="s">
        <v>327</v>
      </c>
      <c r="C10" s="43">
        <v>5</v>
      </c>
      <c r="D10" s="43">
        <v>37505</v>
      </c>
    </row>
    <row r="11" spans="1:4" ht="14.25">
      <c r="A11" s="11"/>
      <c r="B11" s="11" t="s">
        <v>328</v>
      </c>
      <c r="C11" s="43">
        <v>3</v>
      </c>
      <c r="D11" s="43">
        <v>20196</v>
      </c>
    </row>
    <row r="12" spans="1:4" ht="15">
      <c r="A12" s="99" t="s">
        <v>329</v>
      </c>
      <c r="B12" s="99" t="s">
        <v>330</v>
      </c>
      <c r="C12" s="193"/>
      <c r="D12" s="193">
        <v>7160</v>
      </c>
    </row>
    <row r="13" spans="1:4" ht="14.25">
      <c r="A13" s="11"/>
      <c r="B13" s="11" t="s">
        <v>331</v>
      </c>
      <c r="C13" s="43">
        <v>1</v>
      </c>
      <c r="D13" s="43">
        <v>7160</v>
      </c>
    </row>
    <row r="14" spans="1:4" ht="15">
      <c r="A14" s="99" t="s">
        <v>332</v>
      </c>
      <c r="B14" s="99" t="s">
        <v>333</v>
      </c>
      <c r="C14" s="193"/>
      <c r="D14" s="193">
        <f>D15+D16+D17++D18+D19</f>
        <v>239130</v>
      </c>
    </row>
    <row r="15" spans="1:4" ht="14.25">
      <c r="A15" s="11"/>
      <c r="B15" s="11" t="s">
        <v>334</v>
      </c>
      <c r="C15" s="43">
        <v>18</v>
      </c>
      <c r="D15" s="43">
        <v>183000</v>
      </c>
    </row>
    <row r="16" spans="1:4" ht="14.25">
      <c r="A16" s="11"/>
      <c r="B16" s="11" t="s">
        <v>335</v>
      </c>
      <c r="C16" s="43">
        <v>3</v>
      </c>
      <c r="D16" s="43">
        <f>D17+D18+D19</f>
        <v>28065</v>
      </c>
    </row>
    <row r="17" spans="1:4" ht="14.25">
      <c r="A17" s="11"/>
      <c r="B17" s="106" t="s">
        <v>455</v>
      </c>
      <c r="C17" s="43">
        <v>1</v>
      </c>
      <c r="D17" s="43">
        <v>9636</v>
      </c>
    </row>
    <row r="18" spans="1:4" ht="14.25">
      <c r="A18" s="11"/>
      <c r="B18" s="106" t="s">
        <v>456</v>
      </c>
      <c r="C18" s="43">
        <v>1</v>
      </c>
      <c r="D18" s="43">
        <v>9800</v>
      </c>
    </row>
    <row r="19" spans="1:4" ht="14.25">
      <c r="A19" s="11"/>
      <c r="B19" s="106" t="s">
        <v>336</v>
      </c>
      <c r="C19" s="43">
        <v>1</v>
      </c>
      <c r="D19" s="43">
        <v>8629</v>
      </c>
    </row>
    <row r="20" spans="1:4" ht="15">
      <c r="A20" s="99" t="s">
        <v>337</v>
      </c>
      <c r="B20" s="107" t="s">
        <v>452</v>
      </c>
      <c r="C20" s="193"/>
      <c r="D20" s="193">
        <f>D21+D23+D26+D30+D22</f>
        <v>1209820</v>
      </c>
    </row>
    <row r="21" spans="1:4" ht="14.25">
      <c r="A21" s="11"/>
      <c r="B21" s="24" t="s">
        <v>367</v>
      </c>
      <c r="C21" s="43">
        <v>92</v>
      </c>
      <c r="D21" s="43">
        <v>804600</v>
      </c>
    </row>
    <row r="22" spans="1:4" ht="14.25">
      <c r="A22" s="11"/>
      <c r="B22" s="24" t="s">
        <v>368</v>
      </c>
      <c r="C22" s="43">
        <v>1</v>
      </c>
      <c r="D22" s="43">
        <v>4500</v>
      </c>
    </row>
    <row r="23" spans="1:4" ht="14.25">
      <c r="A23" s="11"/>
      <c r="B23" s="106" t="s">
        <v>338</v>
      </c>
      <c r="C23" s="43">
        <v>30</v>
      </c>
      <c r="D23" s="43">
        <f>D24+D25</f>
        <v>270500</v>
      </c>
    </row>
    <row r="24" spans="1:4" ht="14.25">
      <c r="A24" s="11"/>
      <c r="B24" s="106" t="s">
        <v>339</v>
      </c>
      <c r="C24" s="43">
        <v>20</v>
      </c>
      <c r="D24" s="43">
        <v>184500</v>
      </c>
    </row>
    <row r="25" spans="1:4" ht="14.25">
      <c r="A25" s="11"/>
      <c r="B25" s="106" t="s">
        <v>340</v>
      </c>
      <c r="C25" s="43">
        <v>10</v>
      </c>
      <c r="D25" s="43">
        <v>86000</v>
      </c>
    </row>
    <row r="26" spans="1:4" ht="14.25">
      <c r="A26" s="11"/>
      <c r="B26" s="106" t="s">
        <v>341</v>
      </c>
      <c r="C26" s="43">
        <v>14</v>
      </c>
      <c r="D26" s="43">
        <f>D27+D28+D29</f>
        <v>104170</v>
      </c>
    </row>
    <row r="27" spans="1:4" ht="14.25">
      <c r="A27" s="11"/>
      <c r="B27" s="106" t="s">
        <v>342</v>
      </c>
      <c r="C27" s="43">
        <v>4</v>
      </c>
      <c r="D27" s="43">
        <v>31000</v>
      </c>
    </row>
    <row r="28" spans="1:4" ht="14.25">
      <c r="A28" s="11"/>
      <c r="B28" s="106" t="s">
        <v>343</v>
      </c>
      <c r="C28" s="43">
        <v>5</v>
      </c>
      <c r="D28" s="43">
        <v>36470</v>
      </c>
    </row>
    <row r="29" spans="1:4" ht="14.25">
      <c r="A29" s="11"/>
      <c r="B29" s="106" t="s">
        <v>344</v>
      </c>
      <c r="C29" s="43">
        <v>5</v>
      </c>
      <c r="D29" s="43">
        <v>36700</v>
      </c>
    </row>
    <row r="30" spans="1:4" ht="14.25">
      <c r="A30" s="11"/>
      <c r="B30" s="106" t="s">
        <v>345</v>
      </c>
      <c r="C30" s="43">
        <v>5</v>
      </c>
      <c r="D30" s="43">
        <v>26050</v>
      </c>
    </row>
    <row r="31" spans="1:4" ht="15">
      <c r="A31" s="99" t="s">
        <v>346</v>
      </c>
      <c r="B31" s="107" t="s">
        <v>347</v>
      </c>
      <c r="C31" s="43"/>
      <c r="D31" s="193">
        <f>D32+D33</f>
        <v>108750</v>
      </c>
    </row>
    <row r="32" spans="1:4" ht="14.25">
      <c r="A32" s="11"/>
      <c r="B32" s="106" t="s">
        <v>348</v>
      </c>
      <c r="C32" s="43">
        <v>9</v>
      </c>
      <c r="D32" s="43">
        <v>102000</v>
      </c>
    </row>
    <row r="33" spans="1:4" ht="14.25">
      <c r="A33" s="11"/>
      <c r="B33" s="106" t="s">
        <v>349</v>
      </c>
      <c r="C33" s="43">
        <v>1</v>
      </c>
      <c r="D33" s="43">
        <v>6750</v>
      </c>
    </row>
    <row r="34" spans="1:4" ht="14.25">
      <c r="A34" s="62"/>
      <c r="B34" s="108"/>
      <c r="C34" s="101"/>
      <c r="D34" s="101"/>
    </row>
    <row r="35" spans="1:4" ht="14.25">
      <c r="A35" s="62"/>
      <c r="B35" s="108"/>
      <c r="C35" s="62"/>
      <c r="D35" s="62"/>
    </row>
    <row r="36" spans="1:4" ht="14.25">
      <c r="A36" s="62" t="s">
        <v>350</v>
      </c>
      <c r="B36" s="108"/>
      <c r="C36" s="62"/>
      <c r="D36" s="62"/>
    </row>
    <row r="37" spans="1:4" ht="14.25">
      <c r="A37" s="62" t="s">
        <v>491</v>
      </c>
      <c r="B37" s="108"/>
      <c r="C37" s="62"/>
      <c r="D37" s="62"/>
    </row>
    <row r="38" spans="1:4" ht="14.25">
      <c r="A38" s="62"/>
      <c r="B38" s="108"/>
      <c r="C38" s="62"/>
      <c r="D38" s="62"/>
    </row>
  </sheetData>
  <sheetProtection/>
  <mergeCells count="2">
    <mergeCell ref="A3:D3"/>
    <mergeCell ref="C1:D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.140625" style="0" customWidth="1"/>
    <col min="2" max="2" width="54.421875" style="0" customWidth="1"/>
    <col min="3" max="3" width="10.8515625" style="0" customWidth="1"/>
    <col min="4" max="4" width="10.00390625" style="0" customWidth="1"/>
  </cols>
  <sheetData>
    <row r="1" spans="3:4" ht="14.25">
      <c r="C1" s="306" t="s">
        <v>351</v>
      </c>
      <c r="D1" s="306"/>
    </row>
    <row r="2" spans="3:4" ht="14.25">
      <c r="C2" s="306" t="s">
        <v>404</v>
      </c>
      <c r="D2" s="306"/>
    </row>
    <row r="3" spans="3:4" ht="14.25">
      <c r="C3" s="114"/>
      <c r="D3" s="114"/>
    </row>
    <row r="4" spans="3:4" ht="14.25">
      <c r="C4" s="114"/>
      <c r="D4" s="114"/>
    </row>
    <row r="5" spans="3:4" ht="14.25">
      <c r="C5" s="114"/>
      <c r="D5" s="114"/>
    </row>
    <row r="6" spans="1:4" ht="45" customHeight="1">
      <c r="A6" s="304" t="s">
        <v>461</v>
      </c>
      <c r="B6" s="305"/>
      <c r="C6" s="305"/>
      <c r="D6" s="305"/>
    </row>
    <row r="9" spans="1:4" ht="127.5">
      <c r="A9" s="11"/>
      <c r="B9" s="105" t="s">
        <v>364</v>
      </c>
      <c r="C9" s="104" t="s">
        <v>362</v>
      </c>
      <c r="D9" s="105" t="s">
        <v>363</v>
      </c>
    </row>
    <row r="10" spans="1:4" ht="28.5">
      <c r="A10" s="110" t="s">
        <v>353</v>
      </c>
      <c r="B10" s="110" t="s">
        <v>352</v>
      </c>
      <c r="C10" s="249">
        <v>11</v>
      </c>
      <c r="D10" s="249">
        <v>89388</v>
      </c>
    </row>
    <row r="11" spans="1:4" ht="14.25">
      <c r="A11" s="109" t="s">
        <v>354</v>
      </c>
      <c r="B11" s="109" t="s">
        <v>355</v>
      </c>
      <c r="C11" s="249">
        <v>2</v>
      </c>
      <c r="D11" s="249">
        <v>14556</v>
      </c>
    </row>
    <row r="12" spans="1:4" ht="14.25">
      <c r="A12" s="109" t="s">
        <v>356</v>
      </c>
      <c r="B12" s="109" t="s">
        <v>357</v>
      </c>
      <c r="C12" s="249">
        <v>2</v>
      </c>
      <c r="D12" s="249">
        <v>14698</v>
      </c>
    </row>
    <row r="13" spans="1:4" ht="14.25">
      <c r="A13" s="109" t="s">
        <v>358</v>
      </c>
      <c r="B13" s="116" t="s">
        <v>366</v>
      </c>
      <c r="C13" s="249">
        <v>1</v>
      </c>
      <c r="D13" s="249">
        <v>8208</v>
      </c>
    </row>
    <row r="14" spans="1:4" ht="14.25">
      <c r="A14" s="109" t="s">
        <v>359</v>
      </c>
      <c r="B14" s="109" t="s">
        <v>360</v>
      </c>
      <c r="C14" s="249">
        <v>5</v>
      </c>
      <c r="D14" s="249">
        <v>68500</v>
      </c>
    </row>
    <row r="15" spans="1:4" ht="14.25">
      <c r="A15" s="109" t="s">
        <v>358</v>
      </c>
      <c r="B15" s="109" t="s">
        <v>361</v>
      </c>
      <c r="C15" s="249">
        <v>2</v>
      </c>
      <c r="D15" s="249">
        <v>15012</v>
      </c>
    </row>
    <row r="16" spans="1:4" ht="14.25">
      <c r="A16" s="248" t="s">
        <v>359</v>
      </c>
      <c r="B16" s="248" t="s">
        <v>462</v>
      </c>
      <c r="C16" s="250">
        <v>15</v>
      </c>
      <c r="D16" s="250">
        <v>120000</v>
      </c>
    </row>
    <row r="17" spans="1:4" ht="14.25">
      <c r="A17" s="111"/>
      <c r="B17" s="111"/>
      <c r="C17" s="111"/>
      <c r="D17" s="111"/>
    </row>
    <row r="18" spans="1:4" ht="14.25">
      <c r="A18" s="111"/>
      <c r="B18" s="111"/>
      <c r="C18" s="111"/>
      <c r="D18" s="111"/>
    </row>
    <row r="19" spans="1:4" ht="14.25">
      <c r="A19" s="62"/>
      <c r="B19" s="108"/>
      <c r="C19" s="62"/>
      <c r="D19" s="62"/>
    </row>
    <row r="20" spans="1:4" ht="14.25">
      <c r="A20" s="62"/>
      <c r="B20" s="108"/>
      <c r="C20" s="62"/>
      <c r="D20" s="62"/>
    </row>
    <row r="21" spans="1:4" ht="15">
      <c r="A21" s="112"/>
      <c r="B21" s="113"/>
      <c r="C21" s="62"/>
      <c r="D21" s="112"/>
    </row>
    <row r="22" spans="1:4" ht="14.25">
      <c r="A22" s="62"/>
      <c r="B22" s="108"/>
      <c r="C22" s="62"/>
      <c r="D22" s="62"/>
    </row>
    <row r="23" spans="1:4" ht="14.25">
      <c r="A23" s="62"/>
      <c r="B23" s="108"/>
      <c r="C23" s="62"/>
      <c r="D23" s="62"/>
    </row>
    <row r="24" spans="1:4" ht="14.25">
      <c r="A24" s="62"/>
      <c r="B24" s="108"/>
      <c r="C24" s="62"/>
      <c r="D24" s="62"/>
    </row>
    <row r="25" spans="1:4" ht="14.25">
      <c r="A25" s="62"/>
      <c r="B25" s="108"/>
      <c r="C25" s="62"/>
      <c r="D25" s="62"/>
    </row>
    <row r="26" spans="1:4" ht="14.25">
      <c r="A26" s="62" t="s">
        <v>350</v>
      </c>
      <c r="B26" s="108"/>
      <c r="C26" s="62"/>
      <c r="D26" s="62"/>
    </row>
    <row r="27" spans="1:4" ht="14.25">
      <c r="A27" s="62" t="s">
        <v>492</v>
      </c>
      <c r="B27" s="108"/>
      <c r="C27" s="62"/>
      <c r="D27" s="62"/>
    </row>
    <row r="28" spans="1:4" ht="14.25">
      <c r="A28" s="62"/>
      <c r="B28" s="108"/>
      <c r="C28" s="62"/>
      <c r="D28" s="62"/>
    </row>
    <row r="29" spans="1:4" ht="14.25">
      <c r="A29" s="62"/>
      <c r="B29" s="108"/>
      <c r="C29" s="62"/>
      <c r="D29" s="62"/>
    </row>
    <row r="30" spans="1:4" ht="14.25">
      <c r="A30" s="62"/>
      <c r="B30" s="108"/>
      <c r="C30" s="62"/>
      <c r="D30" s="62"/>
    </row>
    <row r="31" spans="1:4" ht="14.25">
      <c r="A31" s="62"/>
      <c r="B31" s="108"/>
      <c r="C31" s="62"/>
      <c r="D31" s="62"/>
    </row>
    <row r="32" spans="1:4" ht="14.25">
      <c r="A32" s="62"/>
      <c r="B32" s="62"/>
      <c r="C32" s="62"/>
      <c r="D32" s="62"/>
    </row>
    <row r="33" spans="1:4" ht="14.25">
      <c r="A33" s="62"/>
      <c r="B33" s="62"/>
      <c r="C33" s="62"/>
      <c r="D33" s="62"/>
    </row>
  </sheetData>
  <sheetProtection/>
  <mergeCells count="3">
    <mergeCell ref="C1:D1"/>
    <mergeCell ref="A6:D6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2018-02-06T11:51:20Z</cp:lastPrinted>
  <dcterms:created xsi:type="dcterms:W3CDTF">2006-09-16T00:00:00Z</dcterms:created>
  <dcterms:modified xsi:type="dcterms:W3CDTF">2018-02-06T11:51:42Z</dcterms:modified>
  <cp:category/>
  <cp:version/>
  <cp:contentType/>
  <cp:contentStatus/>
</cp:coreProperties>
</file>